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abe\Documents\"/>
    </mc:Choice>
  </mc:AlternateContent>
  <xr:revisionPtr revIDLastSave="0" documentId="8_{DA468B29-4D16-4F86-B1E9-A50B442A6486}" xr6:coauthVersionLast="47" xr6:coauthVersionMax="47" xr10:uidLastSave="{00000000-0000-0000-0000-000000000000}"/>
  <bookViews>
    <workbookView xWindow="-120" yWindow="-120" windowWidth="20730" windowHeight="11760" xr2:uid="{33BFB94F-39E7-4482-8337-8798A743EFC2}"/>
  </bookViews>
  <sheets>
    <sheet name="FICHA ISIE - 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G46" i="1"/>
  <c r="D46" i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D21" i="1"/>
  <c r="D20" i="1"/>
  <c r="G18" i="1"/>
  <c r="D18" i="1"/>
  <c r="D13" i="1"/>
  <c r="D12" i="1"/>
  <c r="D11" i="1"/>
  <c r="D10" i="1"/>
  <c r="D9" i="1"/>
  <c r="D7" i="1"/>
  <c r="G6" i="1"/>
  <c r="D6" i="1"/>
  <c r="G19" i="1" l="1"/>
  <c r="G21" i="1" s="1"/>
  <c r="G22" i="1" s="1"/>
  <c r="G47" i="1"/>
  <c r="G49" i="1" s="1"/>
  <c r="D42" i="1"/>
  <c r="D50" i="1"/>
  <c r="G37" i="1"/>
  <c r="G39" i="1" s="1"/>
  <c r="D58" i="1" s="1"/>
  <c r="D14" i="1"/>
  <c r="D30" i="1"/>
  <c r="G50" i="1"/>
  <c r="D59" i="1"/>
  <c r="G7" i="1"/>
  <c r="G9" i="1" s="1"/>
  <c r="D57" i="1" l="1"/>
  <c r="G40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<sst xmlns="http://schemas.openxmlformats.org/spreadsheetml/2006/main" count="134" uniqueCount="87">
  <si>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</si>
  <si>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</si>
  <si>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</si>
  <si>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</si>
  <si>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</si>
  <si>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</si>
  <si>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</si>
  <si>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</si>
  <si>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</si>
  <si>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</si>
  <si>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</si>
  <si>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</si>
  <si>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</si>
  <si>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</si>
  <si>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</si>
  <si>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</si>
  <si>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</si>
  <si>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</si>
  <si>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</si>
  <si>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</si>
  <si>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</si>
  <si>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</si>
  <si>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</si>
  <si>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</si>
  <si>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</si>
  <si>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</si>
  <si>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</si>
  <si>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</si>
  <si>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</si>
  <si>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</si>
  <si>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</si>
  <si>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</si>
  <si>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</si>
  <si>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</si>
  <si>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</si>
  <si>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</si>
  <si>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</si>
  <si>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</si>
  <si>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</si>
  <si>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De 26 a 35 años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</si>
  <si>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</si>
  <si>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</si>
  <si>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</si>
  <si>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</si>
  <si>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</si>
  <si>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</si>
  <si>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</si>
  <si>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</si>
  <si>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</si>
  <si>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</si>
  <si>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</si>
  <si>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</si>
  <si>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</si>
  <si>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</si>
  <si>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</si>
  <si>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</si>
  <si>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</si>
  <si>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</si>
  <si>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</si>
  <si>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Cuenta con desague sin mantenimiento</t>
  </si>
  <si>
    <t>Local escolar con acceso a internet .</t>
  </si>
  <si>
    <t>No cuenta con cobertura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</si>
  <si>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</si>
  <si>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</si>
  <si>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</si>
  <si>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</si>
  <si>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</si>
  <si>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</si>
  <si>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</si>
  <si>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</si>
  <si>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acequia</t>
  </si>
  <si>
    <t>Manejo de residuos sólidos del Local escolar.</t>
  </si>
  <si>
    <t>La arrojan a cualquier lugar</t>
  </si>
  <si>
    <t>% de brigadistas de educación ambiental y GRD NO capacitados en temas concernientes a sus roles.</t>
  </si>
  <si>
    <t>Local escolar con tachos o contenedores para el reciclado de residuos.</t>
  </si>
  <si>
    <t>No cuenta con tachos y/o contenedores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</si>
  <si>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</si>
  <si>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</si>
  <si>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</si>
  <si>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</si>
  <si>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</si>
  <si>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</si>
  <si>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</si>
  <si>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</si>
  <si>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</si>
  <si>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PACO CUSULLACA</t>
  </si>
  <si>
    <t xml:space="preserve">INICIAL 747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</si>
</sst>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130969</xdr:colOff>
      <xdr:row>23</xdr:row>
      <xdr:rowOff>0</xdr:rowOff>
    </xdr:from>
    <xdr:to>
      <xdr:col>6</xdr:col>
      <xdr:colOff>845344</xdr:colOff>
      <xdr:row>26</xdr:row>
      <xdr:rowOff>231226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564DD0-A0CF-6E3C-A980-65EBC9A2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0719" y="5679281"/>
          <a:ext cx="1988344" cy="8384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1607344</xdr:colOff>
      <xdr:row>55</xdr:row>
      <xdr:rowOff>47625</xdr:rowOff>
    </xdr:from>
    <xdr:to>
      <xdr:col>1</xdr:col>
      <xdr:colOff>3131344</xdr:colOff>
      <xdr:row>58</xdr:row>
      <xdr:rowOff>49053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41820F-EEA7-61A3-6EE3-D2A7B6E7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3335000"/>
          <a:ext cx="1524000" cy="60864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yso/Downloads/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zoomScale="80" zoomScaleNormal="100" zoomScalePageLayoutView="80" workbookViewId="0">
      <selection activeCell="B57" sqref="B57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83" t="s">
        <v>0</v>
      </c>
      <c r="B1" s="84"/>
      <c r="C1" s="84"/>
      <c r="D1" s="85"/>
      <c r="F1" s="1" t="s">
        <v>1</v>
      </c>
      <c r="G1" s="89" t="s">
        <v>85</v>
      </c>
    </row>
    <row r="2" spans="1:13" ht="15" customHeight="1" thickBot="1" x14ac:dyDescent="0.3">
      <c r="A2" s="86"/>
      <c r="B2" s="87"/>
      <c r="C2" s="87"/>
      <c r="D2" s="88"/>
      <c r="F2" s="2" t="s">
        <v>2</v>
      </c>
      <c r="G2" s="90"/>
    </row>
    <row r="3" spans="1:13" ht="16.5" thickBot="1" x14ac:dyDescent="0.3">
      <c r="A3" s="3" t="s">
        <v>3</v>
      </c>
      <c r="B3" s="4" t="s">
        <v>4</v>
      </c>
      <c r="F3" s="5" t="s">
        <v>86</v>
      </c>
      <c r="G3" s="91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80" t="s">
        <v>9</v>
      </c>
      <c r="B6" s="8" t="s">
        <v>10</v>
      </c>
      <c r="C6" s="9" t="s">
        <v>11</v>
      </c>
      <c r="D6" s="10">
        <f>+IF(C6="0 a 20 %",1,IF(C6="21 a 40 %",2,IF(C6="41 a 60 %",3,IF(C6="61 a 80 %",4,IF(C6="81 a 99 %",5,0)))))</f>
        <v>1</v>
      </c>
      <c r="F6" s="10" t="s">
        <v>12</v>
      </c>
      <c r="G6" s="10">
        <f>+COUNTA($B$6:$B$13)</f>
        <v>8</v>
      </c>
    </row>
    <row r="7" spans="1:13" ht="15.75" thickBot="1" x14ac:dyDescent="0.3">
      <c r="A7" s="81"/>
      <c r="B7" s="8" t="s">
        <v>13</v>
      </c>
      <c r="C7" s="9" t="s">
        <v>14</v>
      </c>
      <c r="D7" s="10">
        <f t="shared" ref="D7" si="0">+IF(C7="0 a 20 %",1,IF(C7="21 a 40 %",2,IF(C7="41 a 60 %",3,IF(C7="61 a 80 %",4,IF(C7="81 a 99 %",5,0)))))</f>
        <v>4</v>
      </c>
      <c r="F7" s="64" t="s">
        <v>15</v>
      </c>
      <c r="G7" s="66">
        <f>+SUM($D$6:$D$13)</f>
        <v>17</v>
      </c>
    </row>
    <row r="8" spans="1:13" ht="26.25" thickBot="1" x14ac:dyDescent="0.3">
      <c r="A8" s="82"/>
      <c r="B8" s="8" t="s">
        <v>16</v>
      </c>
      <c r="C8" s="9" t="s">
        <v>11</v>
      </c>
      <c r="D8" s="10">
        <v>4</v>
      </c>
      <c r="F8" s="65"/>
      <c r="G8" s="65"/>
      <c r="I8" s="11"/>
      <c r="J8" s="11"/>
      <c r="K8" s="11"/>
      <c r="L8" s="11"/>
      <c r="M8" s="11"/>
    </row>
    <row r="9" spans="1:13" ht="15.75" thickBot="1" x14ac:dyDescent="0.3">
      <c r="A9" s="80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2.125</v>
      </c>
      <c r="I9" s="11"/>
      <c r="J9" s="11"/>
      <c r="K9" s="11"/>
      <c r="L9" s="11"/>
      <c r="M9" s="11"/>
    </row>
    <row r="10" spans="1:13" ht="15.75" thickBot="1" x14ac:dyDescent="0.3">
      <c r="A10" s="81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MEDIO</v>
      </c>
      <c r="I10" s="11"/>
      <c r="J10" s="11"/>
      <c r="K10" s="11"/>
      <c r="L10" s="11"/>
      <c r="M10" s="11"/>
    </row>
    <row r="11" spans="1:13" ht="26.25" thickBot="1" x14ac:dyDescent="0.3">
      <c r="A11" s="81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81"/>
      <c r="B12" s="8" t="s">
        <v>26</v>
      </c>
      <c r="C12" s="9" t="s">
        <v>27</v>
      </c>
      <c r="D12" s="10">
        <f t="shared" ref="D12:D13" si="1">+IF(C12="0 a 20 %",1,IF(C12="21 a 40 %",2,IF(C12="41 a 60 %",3,IF(C12="61 a 80 %",4,IF(C12="81 a 99 %",5,0)))))</f>
        <v>2</v>
      </c>
      <c r="I12" s="11"/>
      <c r="J12" s="11"/>
      <c r="K12" s="11"/>
      <c r="L12" s="11"/>
      <c r="M12" s="11"/>
    </row>
    <row r="13" spans="1:13" ht="26.25" thickBot="1" x14ac:dyDescent="0.3">
      <c r="A13" s="82"/>
      <c r="B13" s="8" t="s">
        <v>28</v>
      </c>
      <c r="C13" s="9" t="s">
        <v>29</v>
      </c>
      <c r="D13" s="10">
        <f t="shared" si="1"/>
        <v>3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17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2" t="s">
        <v>9</v>
      </c>
      <c r="B18" s="22" t="s">
        <v>32</v>
      </c>
      <c r="C18" s="9" t="s">
        <v>14</v>
      </c>
      <c r="D18" s="10">
        <f>+IF(C18="0 a 20 %",1,IF(C18="21 a 40 %",2,IF(C18="41 a 60 %",[1]ECONÓMICA!B30,IF(C18="61 a 80 %",4,IF(C18="81 a 99 %",5,0)))))</f>
        <v>4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3"/>
      <c r="B19" s="22" t="s">
        <v>33</v>
      </c>
      <c r="C19" s="9" t="s">
        <v>34</v>
      </c>
      <c r="D19" s="10">
        <v>6</v>
      </c>
      <c r="F19" s="64" t="s">
        <v>15</v>
      </c>
      <c r="G19" s="66">
        <f>+SUM(D18:D29)</f>
        <v>45</v>
      </c>
    </row>
    <row r="20" spans="1:13" ht="15.75" customHeight="1" thickBot="1" x14ac:dyDescent="0.3">
      <c r="A20" s="73"/>
      <c r="B20" s="22" t="s">
        <v>35</v>
      </c>
      <c r="C20" s="9" t="s">
        <v>34</v>
      </c>
      <c r="D20" s="10">
        <f t="shared" ref="D20:D21" si="2">+IF(C20="0 a 20 %",1,IF(C20="21 a 40 %",2,IF(C20="41 a 60 %",3,IF(C20="61 a 80 %",4,IF(C20="81 a 99 %",5,0)))))</f>
        <v>5</v>
      </c>
      <c r="F20" s="65"/>
      <c r="G20" s="65"/>
    </row>
    <row r="21" spans="1:13" ht="15.75" customHeight="1" thickBot="1" x14ac:dyDescent="0.3">
      <c r="A21" s="73"/>
      <c r="B21" s="22" t="s">
        <v>36</v>
      </c>
      <c r="C21" s="9" t="s">
        <v>14</v>
      </c>
      <c r="D21" s="10">
        <f t="shared" si="2"/>
        <v>4</v>
      </c>
      <c r="F21" s="10" t="s">
        <v>37</v>
      </c>
      <c r="G21" s="12">
        <f>+G19/G18</f>
        <v>3.75</v>
      </c>
    </row>
    <row r="22" spans="1:13" ht="15.75" customHeight="1" thickBot="1" x14ac:dyDescent="0.3">
      <c r="A22" s="73"/>
      <c r="B22" s="22" t="s">
        <v>38</v>
      </c>
      <c r="C22" s="23" t="s">
        <v>39</v>
      </c>
      <c r="D22" s="10">
        <f>+IF(C22="Mayores a 35 años",5,IF(C22="De 26 a 35 años",4,IF(C22="De 16 a 25 años",3,IF(C22="De 6 a 15 años",2,IF(C22="Menor o igual a 5 años",1,0)))))</f>
        <v>4</v>
      </c>
      <c r="F22" s="14" t="s">
        <v>23</v>
      </c>
      <c r="G22" s="39" t="str">
        <f>+IF(G21&lt;2,"BAJO",IF(G21&lt;3,"MEDIO",IF(G21&lt;4,"ALTO",IF(G21&lt;=5,"MUY ALTO","NP"))))</f>
        <v>ALTO</v>
      </c>
    </row>
    <row r="23" spans="1:13" ht="15.75" customHeight="1" thickBot="1" x14ac:dyDescent="0.3">
      <c r="A23" s="73"/>
      <c r="B23" s="22" t="s">
        <v>40</v>
      </c>
      <c r="C23" s="23" t="s">
        <v>41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3"/>
      <c r="B24" s="22" t="s">
        <v>42</v>
      </c>
      <c r="C24" s="13" t="s">
        <v>43</v>
      </c>
      <c r="D24" s="10">
        <v>0</v>
      </c>
    </row>
    <row r="25" spans="1:13" ht="15.75" customHeight="1" thickBot="1" x14ac:dyDescent="0.3">
      <c r="A25" s="73"/>
      <c r="B25" s="22" t="s">
        <v>44</v>
      </c>
      <c r="C25" s="13" t="s">
        <v>45</v>
      </c>
      <c r="D25" s="10">
        <v>5</v>
      </c>
    </row>
    <row r="26" spans="1:13" ht="15.75" customHeight="1" thickBot="1" x14ac:dyDescent="0.3">
      <c r="A26" s="74"/>
      <c r="B26" s="22" t="s">
        <v>46</v>
      </c>
      <c r="C26" s="13" t="s">
        <v>47</v>
      </c>
      <c r="D26" s="10">
        <f>+IF(C26="No cuenta con servicio eléctrico",5,IF(C26="Inoperativo",4,IF(C26="Operativo sin puesta a tierra",3,IF(C26="Operativamente parcial con puesta a tierra",2,IF(C26="Operativamente completo",1,0)))))</f>
        <v>3</v>
      </c>
    </row>
    <row r="27" spans="1:13" ht="31.15" customHeight="1" thickBot="1" x14ac:dyDescent="0.3">
      <c r="A27" s="75" t="s">
        <v>17</v>
      </c>
      <c r="B27" s="8" t="s">
        <v>48</v>
      </c>
      <c r="C27" s="9" t="s">
        <v>34</v>
      </c>
      <c r="D27" s="10">
        <f>+IF(C27="0 a 20 %",1,IF(C27="21 a 40 %",2,IF(C27="41 a 60 %",3,IF(C27="61 a 80 %",4,IF(C27="81 a 99 %",5,0)))))</f>
        <v>5</v>
      </c>
    </row>
    <row r="28" spans="1:13" ht="25.9" customHeight="1" thickBot="1" x14ac:dyDescent="0.3">
      <c r="A28" s="76"/>
      <c r="B28" s="8" t="s">
        <v>49</v>
      </c>
      <c r="C28" s="13" t="s">
        <v>50</v>
      </c>
      <c r="D28" s="10">
        <f>+IF(C28="No implementado",5,IF(C28="Implementado al 25%",4,IF(C28="Implementado al 55%",3,IF(C28="Implementado al 85%",2,IF(C28="Implementado al 100%",1,0)))))</f>
        <v>4</v>
      </c>
      <c r="F28" s="78" t="s">
        <v>51</v>
      </c>
      <c r="G28" s="79"/>
    </row>
    <row r="29" spans="1:13" ht="28.15" customHeight="1" thickBot="1" x14ac:dyDescent="0.3">
      <c r="A29" s="77"/>
      <c r="B29" s="8" t="s">
        <v>52</v>
      </c>
      <c r="C29" s="13" t="s">
        <v>53</v>
      </c>
      <c r="D29" s="10">
        <f>+IF(C29="No tiene certificado",5,IF(C29="Se ha solicitado inspección",4,IF(C29="Se realizó inspección",3,IF(C29="Certificado en proceso",2,IF(C29="Si tiene certificado",1,0)))))</f>
        <v>5</v>
      </c>
      <c r="F29" s="60" t="s">
        <v>84</v>
      </c>
      <c r="G29" s="60"/>
    </row>
    <row r="30" spans="1:13" ht="15.75" customHeight="1" thickBot="1" x14ac:dyDescent="0.3">
      <c r="C30" s="16" t="s">
        <v>30</v>
      </c>
      <c r="D30" s="10">
        <f>+SUM(D18:D29)</f>
        <v>45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69" t="str">
        <f>G1</f>
        <v>PACO CUSULLACA</v>
      </c>
    </row>
    <row r="33" spans="1:7" ht="15.75" customHeight="1" x14ac:dyDescent="0.25">
      <c r="A33" s="26" t="s">
        <v>3</v>
      </c>
      <c r="B33" s="27" t="s">
        <v>54</v>
      </c>
      <c r="F33" s="28" t="s">
        <v>2</v>
      </c>
      <c r="G33" s="70"/>
    </row>
    <row r="34" spans="1:7" ht="15.75" customHeight="1" thickBot="1" x14ac:dyDescent="0.3">
      <c r="F34" s="29" t="str">
        <f>F3</f>
        <v xml:space="preserve">INICIAL 747 </v>
      </c>
      <c r="G34" s="7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61" t="s">
        <v>9</v>
      </c>
      <c r="B36" s="8" t="s">
        <v>55</v>
      </c>
      <c r="C36" s="32" t="s">
        <v>56</v>
      </c>
      <c r="D36" s="10">
        <f>+IF(C36="Otros (Río, acequia, manantial, etc.)",5,IF(C36="Pozo",4,IF(C36="Camión cisterna u otro similar",3,IF(C36="Pilón de uso público",2,IF(C36="Red pública",1,0)))))</f>
        <v>1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62"/>
      <c r="B37" s="8" t="s">
        <v>57</v>
      </c>
      <c r="C37" s="32" t="s">
        <v>56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15</v>
      </c>
      <c r="G37" s="66">
        <f>+SUM(D36:D41)</f>
        <v>18</v>
      </c>
    </row>
    <row r="38" spans="1:7" ht="15.75" customHeight="1" thickBot="1" x14ac:dyDescent="0.3">
      <c r="A38" s="62"/>
      <c r="B38" s="8" t="s">
        <v>58</v>
      </c>
      <c r="C38" s="9" t="s">
        <v>59</v>
      </c>
      <c r="D38" s="10">
        <f>+IF(C38="No cuenta con desagüe",5,IF(C38="Cuenta con desague sin mantenimiento",4,IF(C38="Cuenta con desague artesanal",3,IF(C38="Cuenta con desague insuficientes",2,IF(C38="Cuenta con desagües operativos",1,0)))))</f>
        <v>4</v>
      </c>
      <c r="F38" s="65"/>
      <c r="G38" s="65"/>
    </row>
    <row r="39" spans="1:7" ht="15.75" customHeight="1" thickBot="1" x14ac:dyDescent="0.3">
      <c r="A39" s="63"/>
      <c r="B39" s="8" t="s">
        <v>60</v>
      </c>
      <c r="C39" s="32" t="s">
        <v>61</v>
      </c>
      <c r="D39" s="10">
        <v>4</v>
      </c>
      <c r="F39" s="10" t="s">
        <v>62</v>
      </c>
      <c r="G39" s="12">
        <f>+G37/G36</f>
        <v>3</v>
      </c>
    </row>
    <row r="40" spans="1:7" ht="15.75" customHeight="1" thickBot="1" x14ac:dyDescent="0.3">
      <c r="A40" s="61" t="s">
        <v>17</v>
      </c>
      <c r="B40" s="8" t="s">
        <v>63</v>
      </c>
      <c r="C40" s="32" t="s">
        <v>64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23</v>
      </c>
      <c r="G40" s="15" t="str">
        <f>+IF(G39&lt;2,"BAJO",IF(G39&lt;3,"MEDIO",IF(G39&lt;4,"ALTO",IF(G39&lt;=5,"MUY ALTO","NP"))))</f>
        <v>ALTO</v>
      </c>
    </row>
    <row r="41" spans="1:7" ht="31.15" customHeight="1" thickBot="1" x14ac:dyDescent="0.3">
      <c r="A41" s="63"/>
      <c r="B41" s="8" t="s">
        <v>65</v>
      </c>
      <c r="C41" s="32" t="s">
        <v>66</v>
      </c>
      <c r="D41" s="10">
        <v>4</v>
      </c>
    </row>
    <row r="42" spans="1:7" ht="15.75" customHeight="1" thickBot="1" x14ac:dyDescent="0.3">
      <c r="C42" s="33" t="s">
        <v>30</v>
      </c>
      <c r="D42" s="34">
        <f>+SUM(D36:D41)</f>
        <v>18</v>
      </c>
    </row>
    <row r="43" spans="1:7" ht="15.75" customHeight="1" x14ac:dyDescent="0.25">
      <c r="A43" s="35" t="s">
        <v>3</v>
      </c>
      <c r="B43" s="36" t="s">
        <v>67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68</v>
      </c>
      <c r="D45" s="38" t="s">
        <v>8</v>
      </c>
    </row>
    <row r="46" spans="1:7" ht="15.75" customHeight="1" thickBot="1" x14ac:dyDescent="0.3">
      <c r="A46" s="67" t="s">
        <v>9</v>
      </c>
      <c r="B46" s="8" t="s">
        <v>69</v>
      </c>
      <c r="C46" s="23" t="s">
        <v>70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0</v>
      </c>
      <c r="F46" s="10" t="s">
        <v>12</v>
      </c>
      <c r="G46" s="10">
        <f>+COUNTA(B46:B49)</f>
        <v>4</v>
      </c>
    </row>
    <row r="47" spans="1:7" ht="15.75" customHeight="1" thickBot="1" x14ac:dyDescent="0.3">
      <c r="A47" s="68"/>
      <c r="B47" s="8" t="s">
        <v>71</v>
      </c>
      <c r="C47" s="23" t="s">
        <v>72</v>
      </c>
      <c r="D47" s="10">
        <v>2</v>
      </c>
      <c r="F47" s="64" t="s">
        <v>15</v>
      </c>
      <c r="G47" s="66">
        <f>+SUM(D46:D49)</f>
        <v>9</v>
      </c>
    </row>
    <row r="48" spans="1:7" ht="28.15" customHeight="1" thickBot="1" x14ac:dyDescent="0.3">
      <c r="A48" s="67" t="s">
        <v>17</v>
      </c>
      <c r="B48" s="8" t="s">
        <v>73</v>
      </c>
      <c r="C48" s="9" t="s">
        <v>14</v>
      </c>
      <c r="D48" s="10">
        <f>+IF(C48="0 a 20 %",1,IF(C48="21 a 40 %",2,IF(C48="41 a 60 %",3,IF(C48="61 a 80 %",4,IF(C48="81 a 99 %",5,0)))))</f>
        <v>4</v>
      </c>
      <c r="F48" s="65"/>
      <c r="G48" s="65"/>
    </row>
    <row r="49" spans="1:7" ht="15.75" customHeight="1" thickBot="1" x14ac:dyDescent="0.3">
      <c r="A49" s="68"/>
      <c r="B49" s="8" t="s">
        <v>74</v>
      </c>
      <c r="C49" s="23" t="s">
        <v>75</v>
      </c>
      <c r="D49" s="10">
        <v>3</v>
      </c>
      <c r="F49" s="10" t="s">
        <v>76</v>
      </c>
      <c r="G49" s="12">
        <f>+G47/G46</f>
        <v>2.25</v>
      </c>
    </row>
    <row r="50" spans="1:7" ht="15.75" customHeight="1" thickBot="1" x14ac:dyDescent="0.3">
      <c r="C50" s="33" t="s">
        <v>30</v>
      </c>
      <c r="D50" s="34">
        <f>+SUM(D46:D49)</f>
        <v>9</v>
      </c>
      <c r="F50" s="14" t="s">
        <v>23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77</v>
      </c>
      <c r="D55" s="41" t="s">
        <v>78</v>
      </c>
    </row>
    <row r="56" spans="1:7" ht="15.75" customHeight="1" x14ac:dyDescent="0.25">
      <c r="C56" s="42" t="s">
        <v>4</v>
      </c>
      <c r="D56" s="43">
        <f>G9</f>
        <v>2.125</v>
      </c>
      <c r="F56" s="44" t="s">
        <v>79</v>
      </c>
      <c r="G56" s="45">
        <f>+D60</f>
        <v>11.125</v>
      </c>
    </row>
    <row r="57" spans="1:7" ht="15.75" customHeight="1" x14ac:dyDescent="0.25">
      <c r="C57" s="46" t="s">
        <v>31</v>
      </c>
      <c r="D57" s="47">
        <f>G21</f>
        <v>3.75</v>
      </c>
      <c r="F57" s="48" t="s">
        <v>80</v>
      </c>
      <c r="G57" s="49">
        <v>4</v>
      </c>
    </row>
    <row r="58" spans="1:7" ht="15.75" customHeight="1" thickBot="1" x14ac:dyDescent="0.3">
      <c r="B58" s="50"/>
      <c r="C58" s="46" t="s">
        <v>54</v>
      </c>
      <c r="D58" s="47">
        <f>G39</f>
        <v>3</v>
      </c>
      <c r="F58" s="51" t="s">
        <v>81</v>
      </c>
      <c r="G58" s="52">
        <f>+G56/G57</f>
        <v>2.78125</v>
      </c>
    </row>
    <row r="59" spans="1:7" ht="15.75" customHeight="1" thickBot="1" x14ac:dyDescent="0.3">
      <c r="B59" s="50" t="s">
        <v>51</v>
      </c>
      <c r="C59" s="46" t="s">
        <v>67</v>
      </c>
      <c r="D59" s="47">
        <f>G49</f>
        <v>2.25</v>
      </c>
    </row>
    <row r="60" spans="1:7" ht="15.75" customHeight="1" x14ac:dyDescent="0.25">
      <c r="A60" s="55"/>
      <c r="B60" s="54" t="s">
        <v>84</v>
      </c>
      <c r="C60" s="53" t="s">
        <v>82</v>
      </c>
      <c r="D60" s="47">
        <f>SUM(D56:D59)</f>
        <v>11.125</v>
      </c>
      <c r="F60" s="56" t="s">
        <v>83</v>
      </c>
      <c r="G60" s="58" t="str">
        <f>+IF(G58&lt;2,"BAJO",IF(G58&lt;3,"MEDIO",IF(G58&lt;4,"ALTO",IF(G58&lt;=5,"MUY ALTO","NP"))))</f>
        <v>MEDIO</v>
      </c>
    </row>
    <row r="61" spans="1:7" ht="15.75" customHeight="1" thickBot="1" x14ac:dyDescent="0.3">
      <c r="F61" s="57"/>
      <c r="G61" s="59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Midward Huarachi Ticona</cp:lastModifiedBy>
  <dcterms:created xsi:type="dcterms:W3CDTF">2024-07-21T21:04:24Z</dcterms:created>
  <dcterms:modified xsi:type="dcterms:W3CDTF">2024-08-15T00:34:18Z</dcterms:modified>
</cp:coreProperties>
</file>