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Documentos 2024\Documentos Institución 2024\"/>
    </mc:Choice>
  </mc:AlternateContent>
  <xr:revisionPtr revIDLastSave="0" documentId="13_ncr:1_{819DAEDA-8B37-487C-B050-78CA55AD927E}" xr6:coauthVersionLast="47" xr6:coauthVersionMax="47" xr10:uidLastSave="{00000000-0000-0000-0000-000000000000}"/>
  <bookViews>
    <workbookView xWindow="-120" yWindow="-120" windowWidth="20730" windowHeight="11160" tabRatio="688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F13" i="9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G69" i="9" s="1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82" i="6" s="1"/>
  <c r="F68" i="4"/>
  <c r="F66" i="4"/>
  <c r="G66" i="4"/>
  <c r="G67" i="4"/>
  <c r="E67" i="4"/>
  <c r="E68" i="4"/>
  <c r="AE51" i="4"/>
  <c r="AD62" i="4"/>
  <c r="AE50" i="4"/>
  <c r="F69" i="9" l="1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<sst xmlns="http://schemas.openxmlformats.org/spreadsheetml/2006/main" count="1002" uniqueCount="136">
  <si>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</si>
  <si>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</si>
  <si>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</si>
  <si>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</si>
  <si>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</si>
  <si>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</si>
  <si>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</si>
  <si>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</si>
  <si>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</si>
  <si>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</si>
  <si>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</si>
  <si>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</si>
  <si>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</si>
  <si>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</si>
  <si>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</si>
  <si>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</si>
  <si>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</si>
  <si>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</si>
  <si>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</si>
  <si>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</si>
  <si>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</si>
  <si>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</si>
  <si>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</si>
  <si>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</si>
  <si>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</si>
  <si>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</si>
  <si>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</si>
  <si>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</si>
  <si>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</si>
  <si>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</si>
  <si>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</si>
  <si>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</si>
  <si>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</si>
  <si>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</si>
  <si>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</si>
  <si>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</si>
  <si>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</si>
  <si>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</si>
  <si>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</si>
  <si>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</si>
  <si>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</si>
  <si>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</si>
  <si>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</si>
  <si>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</si>
  <si>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</si>
  <si>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</si>
  <si>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</si>
  <si>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</si>
  <si>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</si>
  <si>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</si>
  <si>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</si>
  <si>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</si>
  <si>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</si>
  <si>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</si>
  <si>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</si>
  <si>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</si>
  <si>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</si>
  <si>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</si>
  <si>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</si>
  <si>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</si>
  <si>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</si>
  <si>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</si>
  <si>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</si>
  <si>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</si>
  <si>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</si>
  <si>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</si>
  <si>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</si>
  <si>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</si>
  <si>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</si>
  <si>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</si>
  <si>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</si>
  <si>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</si>
  <si>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</si>
  <si>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</si>
  <si>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</si>
  <si>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</si>
  <si>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</si>
  <si>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</si>
  <si>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</si>
  <si>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</si>
  <si>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</si>
  <si>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</si>
  <si>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</si>
  <si>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</si>
  <si>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</si>
  <si>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</si>
  <si>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</si>
  <si>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</si>
  <si>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</si>
  <si>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</si>
  <si>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</si>
  <si>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</si>
  <si>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</si>
  <si>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</si>
  <si>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</si>
  <si>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</si>
  <si>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</si>
  <si>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ARO FLORES, Alex Nelson</t>
  </si>
  <si>
    <t>QUISPE TICONA, Yeny Graciela</t>
  </si>
  <si>
    <t>PEÑALOZA CHINO, Deissy  Rocío</t>
  </si>
  <si>
    <t>VILCA ARIAS, Yonelda Yoly</t>
  </si>
  <si>
    <t>AGUILAR MAMANI, Diego de Bos Miguel</t>
  </si>
  <si>
    <t>ARIAS CCAMA, Yesenia</t>
  </si>
  <si>
    <t>VILCA CCALLI,  Lucy</t>
  </si>
  <si>
    <t>Lic. FÉLIX GUILLERMO HANCCO TUPA</t>
  </si>
  <si>
    <t>UNICA</t>
  </si>
  <si>
    <t>ÚNICA</t>
  </si>
  <si>
    <t>CASTILLO MAMANI, Jhoel Antony</t>
  </si>
  <si>
    <t>CATACHURA ARO, William</t>
  </si>
  <si>
    <t>VILCA TICONA, Mary Shamery</t>
  </si>
  <si>
    <t>CATACHURA MAMANI, Rut Carina</t>
  </si>
  <si>
    <t>MURILLO TICONA, Lidia Milagros</t>
  </si>
  <si>
    <t>QUISPE TICONA, Cristhian Isaías</t>
  </si>
  <si>
    <t>"MANUEL GONZALES PRADA"</t>
  </si>
  <si>
    <t>La alternativa correcta que la mayoría de estudiantes maracron fueron las preguntas: 2, 10, 11, 13, 23.</t>
  </si>
  <si>
    <t>Las pautas que consideraron es la de leer nuevamente, buscando la respuesta correcta.</t>
  </si>
  <si>
    <t>La respuesta marcada erroneamente, se dieron en las preguntas 3,5,9, 12, 21 y 25.</t>
  </si>
  <si>
    <t>Que no interpretaron adecuadamente.</t>
  </si>
  <si>
    <t xml:space="preserve">No estar acostumbrado a este tipo de evaluación. </t>
  </si>
  <si>
    <t>La alternativa correcta que la mayoría de estudiantes maracron fueron las preguntas: 2, 5, 11, , 17, 23.</t>
  </si>
  <si>
    <t>Las pautas que consideraron es la de leer nuevamente, con la intención de ubicar la respuesta correcta.</t>
  </si>
  <si>
    <t>La respuesta marcada erroneamente, se dieron en las preguntas 6 y 16.</t>
  </si>
  <si>
    <t>Ciertas dudas al tratar temas poco comunes para ellos.</t>
  </si>
  <si>
    <t>No estar acostumbrados a este tipo de preguntas y sobre todo se desesperan por el número de textos a analizar.</t>
  </si>
  <si>
    <t>Al ser la única estudiante no corresponde esta interrogante.</t>
  </si>
  <si>
    <t>Volver a leer y luego subrayar la respuesta correcta.</t>
  </si>
  <si>
    <t>Interpreta y analiza según su parecer y el comportamiento revelde propio de la adolescenia.</t>
  </si>
  <si>
    <t>El tipo de evaluación al cual no está acostumbrado y con ello los textos variados a analizar.</t>
  </si>
  <si>
    <t>La alternativa correcta que la mayoría de estudiantes maracron fueron las preguntas: 1, 5, 6, 8, 11, 13,  16, 24</t>
  </si>
  <si>
    <t>La respuesta marcada erroneamente, se dieron en las preguntas 4,7,12 y 18</t>
  </si>
  <si>
    <t>Ciertas dudas al tratar temas poco comunes para ellos o simplemente poco interés en la lectura.</t>
  </si>
  <si>
    <t>La alternativa correcta que la mayoría de estudiantes maracron fueron las preguntas: 1, 21, 25</t>
  </si>
  <si>
    <t>La respuesta marcada erroneamente, se dieron en las pregunta 5.</t>
  </si>
  <si>
    <t>Ciertas dudas al tratar temas poco comunes para ellos o simplemente poco interés en la lectura, enmarcados en el poco hábito a la lectura.</t>
  </si>
  <si>
    <t>TICONA TICONA, Yudi Yulisa</t>
  </si>
  <si>
    <t>CASTILLO JARECCA Britthney Leyla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</si>
</sst>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54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41" fillId="0" borderId="4" xfId="0" applyFont="1" applyBorder="1" applyAlignment="1">
      <alignment horizontal="left" wrapText="1"/>
    </xf>
    <xf numFmtId="0" fontId="41" fillId="0" borderId="5" xfId="0" applyFont="1" applyBorder="1" applyAlignment="1">
      <alignment horizontal="left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left" wrapText="1"/>
    </xf>
    <xf numFmtId="0" fontId="41" fillId="18" borderId="5" xfId="0" applyFont="1" applyFill="1" applyBorder="1" applyAlignment="1">
      <alignment horizontal="left" wrapText="1"/>
    </xf>
    <xf numFmtId="0" fontId="39" fillId="18" borderId="4" xfId="0" applyFont="1" applyFill="1" applyBorder="1" applyAlignment="1">
      <alignment horizontal="left" wrapText="1"/>
    </xf>
    <xf numFmtId="0" fontId="39" fillId="18" borderId="5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left" wrapText="1"/>
    </xf>
    <xf numFmtId="0" fontId="39" fillId="0" borderId="5" xfId="0" applyFont="1" applyBorder="1" applyAlignment="1">
      <alignment horizontal="left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</cellXfs>
  <cellStyles count="4">
    <cellStyle name="left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0.41333333333333333</c:v>
                </c:pt>
                <c:pt idx="1">
                  <c:v>0.54666666666666663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0.65</c:v>
                </c:pt>
                <c:pt idx="1">
                  <c:v>0.52272727272727271</c:v>
                </c:pt>
                <c:pt idx="2">
                  <c:v>0.47222222222222221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0.35</c:v>
                </c:pt>
                <c:pt idx="1">
                  <c:v>0.47727272727272729</c:v>
                </c:pt>
                <c:pt idx="2">
                  <c:v>0.47222222222222221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721320"/>
        <c:axId val="273720928"/>
      </c:barChart>
      <c:catAx>
        <c:axId val="2737213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73720928"/>
        <c:crosses val="autoZero"/>
        <c:auto val="1"/>
        <c:lblAlgn val="ctr"/>
        <c:lblOffset val="100"/>
        <c:noMultiLvlLbl val="0"/>
      </c:catAx>
      <c:valAx>
        <c:axId val="27372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3721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0.4</c:v>
                </c:pt>
                <c:pt idx="1">
                  <c:v>0.45238095238095238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0.6</c:v>
                </c:pt>
                <c:pt idx="1">
                  <c:v>0.47619047619047616</c:v>
                </c:pt>
                <c:pt idx="2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7.1428571428571425E-2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7498008"/>
        <c:axId val="217496440"/>
      </c:barChart>
      <c:catAx>
        <c:axId val="21749800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17496440"/>
        <c:crosses val="autoZero"/>
        <c:auto val="1"/>
        <c:lblAlgn val="ctr"/>
        <c:lblOffset val="100"/>
        <c:noMultiLvlLbl val="0"/>
      </c:catAx>
      <c:valAx>
        <c:axId val="21749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49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0.54</c:v>
                </c:pt>
                <c:pt idx="1">
                  <c:v>0</c:v>
                </c:pt>
                <c:pt idx="2">
                  <c:v>0.42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0.6</c:v>
                </c:pt>
                <c:pt idx="1">
                  <c:v>0.5</c:v>
                </c:pt>
                <c:pt idx="2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0.1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7499184"/>
        <c:axId val="217499576"/>
      </c:barChart>
      <c:catAx>
        <c:axId val="21749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499576"/>
        <c:crosses val="autoZero"/>
        <c:auto val="1"/>
        <c:lblAlgn val="ctr"/>
        <c:lblOffset val="100"/>
        <c:noMultiLvlLbl val="0"/>
      </c:catAx>
      <c:valAx>
        <c:axId val="2174995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749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0.56000000000000005</c:v>
                </c:pt>
                <c:pt idx="1">
                  <c:v>0.4</c:v>
                </c:pt>
                <c:pt idx="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0.33333333333333331</c:v>
                </c:pt>
                <c:pt idx="1">
                  <c:v>0.75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0.66666666666666663</c:v>
                </c:pt>
                <c:pt idx="1">
                  <c:v>0.25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724456"/>
        <c:axId val="273726416"/>
      </c:barChart>
      <c:catAx>
        <c:axId val="27372445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73726416"/>
        <c:crosses val="autoZero"/>
        <c:auto val="1"/>
        <c:lblAlgn val="ctr"/>
        <c:lblOffset val="100"/>
        <c:noMultiLvlLbl val="0"/>
      </c:catAx>
      <c:valAx>
        <c:axId val="27372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372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0.56862745098039214</c:v>
                </c:pt>
                <c:pt idx="1">
                  <c:v>0.41176470588235292</c:v>
                </c:pt>
                <c:pt idx="2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0.83333333333333337</c:v>
                </c:pt>
                <c:pt idx="1">
                  <c:v>0.47826086956521741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0.16666666666666666</c:v>
                </c:pt>
                <c:pt idx="1">
                  <c:v>0.52173913043478259</c:v>
                </c:pt>
                <c:pt idx="2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727984"/>
        <c:axId val="273722888"/>
      </c:barChart>
      <c:catAx>
        <c:axId val="27372798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73722888"/>
        <c:crosses val="autoZero"/>
        <c:auto val="1"/>
        <c:lblAlgn val="ctr"/>
        <c:lblOffset val="100"/>
        <c:noMultiLvlLbl val="0"/>
      </c:catAx>
      <c:valAx>
        <c:axId val="27372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372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0.53</c:v>
                </c:pt>
                <c:pt idx="1">
                  <c:v>0.45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tabSelected="1" zoomScale="60" zoomScaleNormal="60" workbookViewId="0">
      <selection activeCell="E8" sqref="E8:P8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8.5">
      <c r="D2" s="156" t="s">
        <v>67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</row>
    <row r="6" spans="3:35">
      <c r="AD6" s="145"/>
      <c r="AE6" s="145"/>
    </row>
    <row r="7" spans="3:35" ht="22.15" customHeight="1">
      <c r="D7" s="135" t="s">
        <v>68</v>
      </c>
      <c r="E7" s="159" t="s">
        <v>113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4</v>
      </c>
      <c r="Y7" s="155"/>
    </row>
    <row r="8" spans="3:35" ht="22.15" customHeight="1">
      <c r="D8" s="136" t="s">
        <v>47</v>
      </c>
      <c r="E8" s="157" t="s">
        <v>104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106</v>
      </c>
      <c r="Y8" s="155"/>
      <c r="Z8" s="68"/>
      <c r="AA8" s="68"/>
      <c r="AD8" s="153"/>
      <c r="AE8" s="153"/>
      <c r="AF8" s="153"/>
      <c r="AG8" s="153"/>
      <c r="AH8" s="153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>
      <c r="C10" s="163" t="s">
        <v>38</v>
      </c>
      <c r="D10" s="164"/>
      <c r="E10" s="168" t="s">
        <v>92</v>
      </c>
      <c r="F10" s="169"/>
      <c r="G10" s="169"/>
      <c r="H10" s="169"/>
      <c r="I10" s="170"/>
      <c r="J10" s="165" t="s">
        <v>93</v>
      </c>
      <c r="K10" s="166"/>
      <c r="L10" s="166"/>
      <c r="M10" s="166"/>
      <c r="N10" s="167"/>
      <c r="O10" s="165" t="s">
        <v>94</v>
      </c>
      <c r="P10" s="166"/>
      <c r="Q10" s="166"/>
      <c r="R10" s="166"/>
      <c r="S10" s="167"/>
      <c r="T10" s="165" t="s">
        <v>95</v>
      </c>
      <c r="U10" s="166"/>
      <c r="V10" s="166"/>
      <c r="W10" s="166"/>
      <c r="X10" s="167"/>
      <c r="Y10" s="165" t="s">
        <v>96</v>
      </c>
      <c r="Z10" s="166"/>
      <c r="AA10" s="166"/>
      <c r="AB10" s="166"/>
      <c r="AC10" s="167"/>
      <c r="AD10" s="162" t="s">
        <v>41</v>
      </c>
      <c r="AE10" s="162"/>
      <c r="AF10" s="162"/>
    </row>
    <row r="11" spans="3:35" ht="22.15" customHeight="1" thickBot="1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>
      <c r="C12" s="57">
        <v>1</v>
      </c>
      <c r="D12" s="55" t="s">
        <v>110</v>
      </c>
      <c r="E12" s="64" t="s">
        <v>51</v>
      </c>
      <c r="F12" s="64" t="s">
        <v>51</v>
      </c>
      <c r="G12" s="64" t="s">
        <v>52</v>
      </c>
      <c r="H12" s="64" t="s">
        <v>44</v>
      </c>
      <c r="I12" s="64" t="s">
        <v>44</v>
      </c>
      <c r="J12" s="64" t="s">
        <v>44</v>
      </c>
      <c r="K12" s="64" t="s">
        <v>44</v>
      </c>
      <c r="L12" s="64" t="s">
        <v>44</v>
      </c>
      <c r="M12" s="64" t="s">
        <v>44</v>
      </c>
      <c r="N12" s="64" t="s">
        <v>51</v>
      </c>
      <c r="O12" s="64" t="s">
        <v>51</v>
      </c>
      <c r="P12" s="64" t="s">
        <v>44</v>
      </c>
      <c r="Q12" s="64" t="s">
        <v>51</v>
      </c>
      <c r="R12" s="64" t="s">
        <v>51</v>
      </c>
      <c r="S12" s="64" t="s">
        <v>44</v>
      </c>
      <c r="T12" s="64" t="s">
        <v>51</v>
      </c>
      <c r="U12" s="64" t="s">
        <v>51</v>
      </c>
      <c r="V12" s="64" t="s">
        <v>51</v>
      </c>
      <c r="W12" s="64" t="s">
        <v>51</v>
      </c>
      <c r="X12" s="64" t="s">
        <v>51</v>
      </c>
      <c r="Y12" s="64" t="s">
        <v>44</v>
      </c>
      <c r="Z12" s="64" t="s">
        <v>44</v>
      </c>
      <c r="AA12" s="64" t="s">
        <v>51</v>
      </c>
      <c r="AB12" s="64" t="s">
        <v>44</v>
      </c>
      <c r="AC12" s="64" t="s">
        <v>44</v>
      </c>
      <c r="AD12" s="115">
        <f>COUNTIF(E12:AC12,"✔")</f>
        <v>12</v>
      </c>
      <c r="AE12" s="117">
        <f>COUNTIF(E12:AC12,"X")</f>
        <v>12</v>
      </c>
      <c r="AF12" s="119">
        <f>COUNTIF(E12:AC12,"–")</f>
        <v>1</v>
      </c>
      <c r="AH12" s="151" t="s">
        <v>46</v>
      </c>
      <c r="AI12" s="152"/>
    </row>
    <row r="13" spans="3:35" ht="19.149999999999999" customHeight="1">
      <c r="C13" s="57">
        <v>2</v>
      </c>
      <c r="D13" s="55" t="s">
        <v>111</v>
      </c>
      <c r="E13" s="64" t="s">
        <v>44</v>
      </c>
      <c r="F13" s="64" t="s">
        <v>51</v>
      </c>
      <c r="G13" s="64" t="s">
        <v>52</v>
      </c>
      <c r="H13" s="64" t="s">
        <v>44</v>
      </c>
      <c r="I13" s="64" t="s">
        <v>44</v>
      </c>
      <c r="J13" s="64" t="s">
        <v>51</v>
      </c>
      <c r="K13" s="64" t="s">
        <v>51</v>
      </c>
      <c r="L13" s="64" t="s">
        <v>44</v>
      </c>
      <c r="M13" s="64" t="s">
        <v>44</v>
      </c>
      <c r="N13" s="64" t="s">
        <v>51</v>
      </c>
      <c r="O13" s="64" t="s">
        <v>51</v>
      </c>
      <c r="P13" s="64" t="s">
        <v>44</v>
      </c>
      <c r="Q13" s="64" t="s">
        <v>51</v>
      </c>
      <c r="R13" s="64" t="s">
        <v>44</v>
      </c>
      <c r="S13" s="64" t="s">
        <v>44</v>
      </c>
      <c r="T13" s="64" t="s">
        <v>44</v>
      </c>
      <c r="U13" s="64" t="s">
        <v>44</v>
      </c>
      <c r="V13" s="64" t="s">
        <v>44</v>
      </c>
      <c r="W13" s="64" t="s">
        <v>44</v>
      </c>
      <c r="X13" s="64" t="s">
        <v>44</v>
      </c>
      <c r="Y13" s="64" t="s">
        <v>44</v>
      </c>
      <c r="Z13" s="64" t="s">
        <v>44</v>
      </c>
      <c r="AA13" s="64" t="s">
        <v>51</v>
      </c>
      <c r="AB13" s="64" t="s">
        <v>44</v>
      </c>
      <c r="AC13" s="64" t="s">
        <v>44</v>
      </c>
      <c r="AD13" s="115">
        <f t="shared" ref="AD13:AD45" si="0">COUNTIF(E13:AC13,"✔")</f>
        <v>7</v>
      </c>
      <c r="AE13" s="117">
        <f t="shared" ref="AE13:AE45" si="1">COUNTIF(E13:AC13,"X")</f>
        <v>17</v>
      </c>
      <c r="AF13" s="119">
        <f t="shared" ref="AF13:AF45" si="2">COUNTIF(E13:AC13,"–")</f>
        <v>1</v>
      </c>
      <c r="AH13" s="70" t="s">
        <v>48</v>
      </c>
      <c r="AI13" s="71" t="s">
        <v>51</v>
      </c>
    </row>
    <row r="14" spans="3:35" ht="19.149999999999999" customHeight="1">
      <c r="C14" s="57">
        <v>3</v>
      </c>
      <c r="D14" s="55" t="s">
        <v>112</v>
      </c>
      <c r="E14" s="64" t="s">
        <v>44</v>
      </c>
      <c r="F14" s="64" t="s">
        <v>51</v>
      </c>
      <c r="G14" s="64" t="s">
        <v>52</v>
      </c>
      <c r="H14" s="64" t="s">
        <v>51</v>
      </c>
      <c r="I14" s="64" t="s">
        <v>44</v>
      </c>
      <c r="J14" s="64" t="s">
        <v>51</v>
      </c>
      <c r="K14" s="64" t="s">
        <v>51</v>
      </c>
      <c r="L14" s="64" t="s">
        <v>51</v>
      </c>
      <c r="M14" s="64" t="s">
        <v>44</v>
      </c>
      <c r="N14" s="64" t="s">
        <v>51</v>
      </c>
      <c r="O14" s="64" t="s">
        <v>51</v>
      </c>
      <c r="P14" s="64" t="s">
        <v>44</v>
      </c>
      <c r="Q14" s="64" t="s">
        <v>51</v>
      </c>
      <c r="R14" s="64" t="s">
        <v>44</v>
      </c>
      <c r="S14" s="64" t="s">
        <v>51</v>
      </c>
      <c r="T14" s="64" t="s">
        <v>44</v>
      </c>
      <c r="U14" s="64" t="s">
        <v>44</v>
      </c>
      <c r="V14" s="64" t="s">
        <v>44</v>
      </c>
      <c r="W14" s="64" t="s">
        <v>44</v>
      </c>
      <c r="X14" s="64" t="s">
        <v>44</v>
      </c>
      <c r="Y14" s="64" t="s">
        <v>44</v>
      </c>
      <c r="Z14" s="64" t="s">
        <v>51</v>
      </c>
      <c r="AA14" s="64" t="s">
        <v>51</v>
      </c>
      <c r="AB14" s="64" t="s">
        <v>51</v>
      </c>
      <c r="AC14" s="64" t="s">
        <v>44</v>
      </c>
      <c r="AD14" s="115">
        <f t="shared" si="0"/>
        <v>12</v>
      </c>
      <c r="AE14" s="117">
        <f t="shared" si="1"/>
        <v>12</v>
      </c>
      <c r="AF14" s="119">
        <f t="shared" si="2"/>
        <v>1</v>
      </c>
      <c r="AH14" s="70" t="s">
        <v>49</v>
      </c>
      <c r="AI14" s="72" t="s">
        <v>44</v>
      </c>
    </row>
    <row r="15" spans="3:35" ht="19.149999999999999" customHeight="1" thickBot="1">
      <c r="C15" s="57">
        <v>4</v>
      </c>
      <c r="D15" s="55" t="s">
        <v>135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15">
        <f t="shared" si="0"/>
        <v>0</v>
      </c>
      <c r="AE15" s="117">
        <f t="shared" si="1"/>
        <v>0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15">
        <f t="shared" si="0"/>
        <v>0</v>
      </c>
      <c r="AE16" s="117">
        <f t="shared" si="1"/>
        <v>0</v>
      </c>
      <c r="AF16" s="119">
        <f t="shared" si="2"/>
        <v>0</v>
      </c>
      <c r="AH16" s="62"/>
      <c r="AI16" s="62"/>
    </row>
    <row r="17" spans="3:32" ht="19.14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15">
        <f t="shared" si="0"/>
        <v>0</v>
      </c>
      <c r="AE17" s="117">
        <f t="shared" si="1"/>
        <v>0</v>
      </c>
      <c r="AF17" s="119">
        <f t="shared" si="2"/>
        <v>0</v>
      </c>
    </row>
    <row r="18" spans="3:32" ht="19.14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3:32" ht="19.14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3:32" ht="19.14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3:32" ht="19.14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3:32" ht="19.14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3:32" ht="19.14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3:32" ht="19.14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3:32" ht="19.14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3:32" ht="19.14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3:32" ht="19.14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3:32" ht="19.14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3:32" ht="19.14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3:32" ht="19.14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ht="18" customHeight="1">
      <c r="C49" s="1"/>
      <c r="D49" s="10" t="s">
        <v>35</v>
      </c>
      <c r="E49" s="12">
        <f>COUNTIF(E12:E45,"✔")</f>
        <v>1</v>
      </c>
      <c r="F49" s="12">
        <f>COUNTIF(F12:F45,"✔")</f>
        <v>3</v>
      </c>
      <c r="G49" s="12">
        <f>COUNTIF(G12:G45,"✔")</f>
        <v>0</v>
      </c>
      <c r="H49" s="12">
        <f>COUNTIF(H12:H45,"✔")</f>
        <v>1</v>
      </c>
      <c r="I49" s="12">
        <f>COUNTIF(I12:I45,"✔")</f>
        <v>0</v>
      </c>
      <c r="J49" s="12">
        <f>COUNTIF(J12:J45,"✔")</f>
        <v>2</v>
      </c>
      <c r="K49" s="12">
        <f>COUNTIF(K12:K45,"✔")</f>
        <v>2</v>
      </c>
      <c r="L49" s="12">
        <f>COUNTIF(L12:L45,"✔")</f>
        <v>1</v>
      </c>
      <c r="M49" s="12">
        <f>COUNTIF(M12:M45,"✔")</f>
        <v>0</v>
      </c>
      <c r="N49" s="12">
        <f>COUNTIF(N12:N45,"✔")</f>
        <v>3</v>
      </c>
      <c r="O49" s="12">
        <f>COUNTIF(O12:O45,"✔")</f>
        <v>3</v>
      </c>
      <c r="P49" s="12">
        <f>COUNTIF(P12:P45,"✔")</f>
        <v>0</v>
      </c>
      <c r="Q49" s="12">
        <f>COUNTIF(Q12:Q45,"✔")</f>
        <v>3</v>
      </c>
      <c r="R49" s="12">
        <f>COUNTIF(R12:R45,"✔")</f>
        <v>1</v>
      </c>
      <c r="S49" s="12">
        <f>COUNTIF(S12:S45,"✔")</f>
        <v>1</v>
      </c>
      <c r="T49" s="12">
        <f>COUNTIF(T12:T45,"✔")</f>
        <v>1</v>
      </c>
      <c r="U49" s="12">
        <f>COUNTIF(U12:U45,"✔")</f>
        <v>1</v>
      </c>
      <c r="V49" s="12">
        <f>COUNTIF(V12:V45,"✔")</f>
        <v>1</v>
      </c>
      <c r="W49" s="12">
        <f>COUNTIF(W12:W45,"✔")</f>
        <v>1</v>
      </c>
      <c r="X49" s="12">
        <f>COUNTIF(X12:X45,"✔")</f>
        <v>1</v>
      </c>
      <c r="Y49" s="12">
        <f>COUNTIF(Y12:Y45,"✔")</f>
        <v>0</v>
      </c>
      <c r="Z49" s="12">
        <f>COUNTIF(Z12:Z45,"✔")</f>
        <v>1</v>
      </c>
      <c r="AA49" s="12">
        <f>COUNTIF(AA12:AA45,"✔")</f>
        <v>3</v>
      </c>
      <c r="AB49" s="12">
        <f>COUNTIF(AB12:AB45,"✔")</f>
        <v>1</v>
      </c>
      <c r="AC49" s="12">
        <f>COUNTIF(AC12:AC45,"✔")</f>
        <v>0</v>
      </c>
      <c r="AD49" s="91">
        <f>SUM(E49:AC49)</f>
        <v>31</v>
      </c>
      <c r="AE49" s="14">
        <f>AD49/$AD$52</f>
        <v>0.41333333333333333</v>
      </c>
    </row>
    <row r="50" spans="3:31" ht="18" customHeight="1">
      <c r="C50" s="1"/>
      <c r="D50" s="69" t="s">
        <v>56</v>
      </c>
      <c r="E50" s="12">
        <f>COUNTIF(E12:E45,"X")</f>
        <v>2</v>
      </c>
      <c r="F50" s="12">
        <f>COUNTIF(F12:F45,"X")</f>
        <v>0</v>
      </c>
      <c r="G50" s="12">
        <f>COUNTIF(G12:G45,"X")</f>
        <v>0</v>
      </c>
      <c r="H50" s="12">
        <f>COUNTIF(H12:H45,"X")</f>
        <v>2</v>
      </c>
      <c r="I50" s="12">
        <f>COUNTIF(I12:I45,"X")</f>
        <v>3</v>
      </c>
      <c r="J50" s="12">
        <f>COUNTIF(J12:J45,"X")</f>
        <v>1</v>
      </c>
      <c r="K50" s="12">
        <f>COUNTIF(K12:K45,"X")</f>
        <v>1</v>
      </c>
      <c r="L50" s="12">
        <f>COUNTIF(L12:L45,"X")</f>
        <v>2</v>
      </c>
      <c r="M50" s="12">
        <f>COUNTIF(M12:M45,"X")</f>
        <v>3</v>
      </c>
      <c r="N50" s="12">
        <f>COUNTIF(N12:N45,"X")</f>
        <v>0</v>
      </c>
      <c r="O50" s="12">
        <f>COUNTIF(O12:O45,"X")</f>
        <v>0</v>
      </c>
      <c r="P50" s="12">
        <f>COUNTIF(P12:P45,"X")</f>
        <v>3</v>
      </c>
      <c r="Q50" s="12">
        <f>COUNTIF(Q12:Q45,"X")</f>
        <v>0</v>
      </c>
      <c r="R50" s="12">
        <f>COUNTIF(R12:R45,"X")</f>
        <v>2</v>
      </c>
      <c r="S50" s="12">
        <f>COUNTIF(S12:S45,"X")</f>
        <v>2</v>
      </c>
      <c r="T50" s="12">
        <f>COUNTIF(T12:T45,"X")</f>
        <v>2</v>
      </c>
      <c r="U50" s="12">
        <f>COUNTIF(U12:U45,"X")</f>
        <v>2</v>
      </c>
      <c r="V50" s="12">
        <f>COUNTIF(V12:V45,"X")</f>
        <v>2</v>
      </c>
      <c r="W50" s="12">
        <f>COUNTIF(W12:W45,"X")</f>
        <v>2</v>
      </c>
      <c r="X50" s="12">
        <f>COUNTIF(X12:X45,"X")</f>
        <v>2</v>
      </c>
      <c r="Y50" s="12">
        <f>COUNTIF(Y12:Y45,"X")</f>
        <v>3</v>
      </c>
      <c r="Z50" s="12">
        <f>COUNTIF(Z12:Z45,"X")</f>
        <v>2</v>
      </c>
      <c r="AA50" s="12">
        <f>COUNTIF(AA12:AA45,"X")</f>
        <v>0</v>
      </c>
      <c r="AB50" s="12">
        <f>COUNTIF(AB12:AB45,"X")</f>
        <v>2</v>
      </c>
      <c r="AC50" s="12">
        <f>COUNTIF(AC12:AC45,"X")</f>
        <v>3</v>
      </c>
      <c r="AD50" s="92">
        <f>SUM(E50:AC50)</f>
        <v>41</v>
      </c>
      <c r="AE50" s="15">
        <f>AD50/$AD$52</f>
        <v>0.54666666666666663</v>
      </c>
    </row>
    <row r="51" spans="3:31" ht="18" customHeight="1">
      <c r="C51" s="1"/>
      <c r="D51" s="43" t="s">
        <v>32</v>
      </c>
      <c r="E51" s="12">
        <f>COUNTIF(E12:E45,"–")</f>
        <v>0</v>
      </c>
      <c r="F51" s="12">
        <f>COUNTIF(F12:F45,"–")</f>
        <v>0</v>
      </c>
      <c r="G51" s="12">
        <f>COUNTIF(G12:G45,"–")</f>
        <v>3</v>
      </c>
      <c r="H51" s="12">
        <f>COUNTIF(H12:H45,"–")</f>
        <v>0</v>
      </c>
      <c r="I51" s="12">
        <f>COUNTIF(I12:I45,"–")</f>
        <v>0</v>
      </c>
      <c r="J51" s="12">
        <f>COUNTIF(J12:J45,"–")</f>
        <v>0</v>
      </c>
      <c r="K51" s="12">
        <f>COUNTIF(K12:K45,"–")</f>
        <v>0</v>
      </c>
      <c r="L51" s="12">
        <f>COUNTIF(L12:L45,"–")</f>
        <v>0</v>
      </c>
      <c r="M51" s="12">
        <f>COUNTIF(M12:M45,"–")</f>
        <v>0</v>
      </c>
      <c r="N51" s="12">
        <f>COUNTIF(N12:N45,"–")</f>
        <v>0</v>
      </c>
      <c r="O51" s="12">
        <f>COUNTIF(O12:O45,"–")</f>
        <v>0</v>
      </c>
      <c r="P51" s="12">
        <f>COUNTIF(P12:P45,"–")</f>
        <v>0</v>
      </c>
      <c r="Q51" s="12">
        <f>COUNTIF(Q12:Q45,"–")</f>
        <v>0</v>
      </c>
      <c r="R51" s="12">
        <f>COUNTIF(R12:R45,"–")</f>
        <v>0</v>
      </c>
      <c r="S51" s="12">
        <f>COUNTIF(S12:S45,"–")</f>
        <v>0</v>
      </c>
      <c r="T51" s="12">
        <f>COUNTIF(T12:T45,"–")</f>
        <v>0</v>
      </c>
      <c r="U51" s="12">
        <f>COUNTIF(U12:U45,"–")</f>
        <v>0</v>
      </c>
      <c r="V51" s="12">
        <f>COUNTIF(V12:V45,"–")</f>
        <v>0</v>
      </c>
      <c r="W51" s="12">
        <f>COUNTIF(W12:W45,"–")</f>
        <v>0</v>
      </c>
      <c r="X51" s="12">
        <f>COUNTIF(X12:X45,"–")</f>
        <v>0</v>
      </c>
      <c r="Y51" s="12">
        <f>COUNTIF(Y12:Y45,"–")</f>
        <v>0</v>
      </c>
      <c r="Z51" s="12">
        <f>COUNTIF(Z12:Z45,"–")</f>
        <v>0</v>
      </c>
      <c r="AA51" s="12">
        <f>COUNTIF(AA12:AA45,"–")</f>
        <v>0</v>
      </c>
      <c r="AB51" s="12">
        <f>COUNTIF(AB12:AB45,"–")</f>
        <v>0</v>
      </c>
      <c r="AC51" s="12">
        <f>COUNTIF(AC12:AC45,"–")</f>
        <v>0</v>
      </c>
      <c r="AD51" s="93">
        <f t="shared" ref="AD51" si="3">SUM(E51:AC51)</f>
        <v>3</v>
      </c>
      <c r="AE51" s="17">
        <f t="shared" ref="AE51:AE52" si="4">AD51/$AD$52</f>
        <v>0.04</v>
      </c>
    </row>
    <row r="52" spans="3:31">
      <c r="C52" s="1"/>
      <c r="D52" s="13" t="s">
        <v>30</v>
      </c>
      <c r="E52" s="22">
        <f t="shared" ref="E52:AD52" si="5">SUM(E49:E51)</f>
        <v>3</v>
      </c>
      <c r="F52" s="22">
        <f t="shared" si="5"/>
        <v>3</v>
      </c>
      <c r="G52" s="22">
        <f t="shared" si="5"/>
        <v>3</v>
      </c>
      <c r="H52" s="22">
        <f t="shared" si="5"/>
        <v>3</v>
      </c>
      <c r="I52" s="22">
        <f t="shared" si="5"/>
        <v>3</v>
      </c>
      <c r="J52" s="22">
        <f t="shared" si="5"/>
        <v>3</v>
      </c>
      <c r="K52" s="22">
        <f t="shared" si="5"/>
        <v>3</v>
      </c>
      <c r="L52" s="22">
        <f t="shared" si="5"/>
        <v>3</v>
      </c>
      <c r="M52" s="22">
        <f t="shared" si="5"/>
        <v>3</v>
      </c>
      <c r="N52" s="22">
        <f t="shared" si="5"/>
        <v>3</v>
      </c>
      <c r="O52" s="22">
        <f t="shared" si="5"/>
        <v>3</v>
      </c>
      <c r="P52" s="22">
        <f t="shared" si="5"/>
        <v>3</v>
      </c>
      <c r="Q52" s="22">
        <f t="shared" si="5"/>
        <v>3</v>
      </c>
      <c r="R52" s="22">
        <f t="shared" si="5"/>
        <v>3</v>
      </c>
      <c r="S52" s="22">
        <f t="shared" si="5"/>
        <v>3</v>
      </c>
      <c r="T52" s="22">
        <f t="shared" si="5"/>
        <v>3</v>
      </c>
      <c r="U52" s="22">
        <f t="shared" si="5"/>
        <v>3</v>
      </c>
      <c r="V52" s="22">
        <f t="shared" si="5"/>
        <v>3</v>
      </c>
      <c r="W52" s="22">
        <f t="shared" si="5"/>
        <v>3</v>
      </c>
      <c r="X52" s="22">
        <f t="shared" si="5"/>
        <v>3</v>
      </c>
      <c r="Y52" s="22">
        <f t="shared" si="5"/>
        <v>3</v>
      </c>
      <c r="Z52" s="22">
        <f t="shared" si="5"/>
        <v>3</v>
      </c>
      <c r="AA52" s="22">
        <f t="shared" si="5"/>
        <v>3</v>
      </c>
      <c r="AB52" s="22">
        <f t="shared" si="5"/>
        <v>3</v>
      </c>
      <c r="AC52" s="22">
        <f t="shared" si="5"/>
        <v>3</v>
      </c>
      <c r="AD52" s="22">
        <f t="shared" si="5"/>
        <v>75</v>
      </c>
      <c r="AE52" s="34">
        <f t="shared" si="4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85" t="s">
        <v>26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7"/>
    </row>
    <row r="57" spans="3:31" ht="23.25" customHeight="1">
      <c r="C57" s="1"/>
      <c r="D57" s="1"/>
      <c r="E57" s="188" t="s">
        <v>59</v>
      </c>
      <c r="F57" s="189"/>
      <c r="G57" s="189"/>
      <c r="H57" s="189"/>
      <c r="I57" s="190"/>
      <c r="J57" s="198" t="s">
        <v>28</v>
      </c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200"/>
      <c r="X57" s="197" t="s">
        <v>33</v>
      </c>
      <c r="Y57" s="197"/>
      <c r="Z57" s="197"/>
      <c r="AA57" s="197"/>
      <c r="AB57" s="197"/>
      <c r="AC57" s="197"/>
    </row>
    <row r="58" spans="3:31">
      <c r="C58" s="1"/>
      <c r="D58" s="1"/>
      <c r="E58" s="30" t="s">
        <v>1</v>
      </c>
      <c r="F58" s="30" t="s">
        <v>5</v>
      </c>
      <c r="G58" s="30" t="s">
        <v>6</v>
      </c>
      <c r="H58" s="30" t="s">
        <v>11</v>
      </c>
      <c r="I58" s="30" t="s">
        <v>21</v>
      </c>
      <c r="J58" s="38" t="s">
        <v>2</v>
      </c>
      <c r="K58" s="38" t="s">
        <v>3</v>
      </c>
      <c r="L58" s="38" t="s">
        <v>7</v>
      </c>
      <c r="M58" s="38" t="s">
        <v>8</v>
      </c>
      <c r="N58" s="38" t="s">
        <v>12</v>
      </c>
      <c r="O58" s="38" t="s">
        <v>13</v>
      </c>
      <c r="P58" s="38" t="s">
        <v>14</v>
      </c>
      <c r="Q58" s="38" t="s">
        <v>16</v>
      </c>
      <c r="R58" s="38" t="s">
        <v>17</v>
      </c>
      <c r="S58" s="38" t="s">
        <v>18</v>
      </c>
      <c r="T58" s="39" t="s">
        <v>19</v>
      </c>
      <c r="U58" s="39" t="s">
        <v>22</v>
      </c>
      <c r="V58" s="39" t="s">
        <v>23</v>
      </c>
      <c r="W58" s="39" t="s">
        <v>24</v>
      </c>
      <c r="X58" s="26" t="s">
        <v>4</v>
      </c>
      <c r="Y58" s="26" t="s">
        <v>9</v>
      </c>
      <c r="Z58" s="26" t="s">
        <v>10</v>
      </c>
      <c r="AA58" s="26" t="s">
        <v>15</v>
      </c>
      <c r="AB58" s="26" t="s">
        <v>20</v>
      </c>
      <c r="AC58" s="26" t="s">
        <v>25</v>
      </c>
    </row>
    <row r="59" spans="3:31">
      <c r="C59" s="1"/>
      <c r="D59" s="27" t="s">
        <v>35</v>
      </c>
      <c r="E59" s="193">
        <f>SUM(E49,I49,J49,O49,Y49)</f>
        <v>6</v>
      </c>
      <c r="F59" s="193"/>
      <c r="G59" s="193"/>
      <c r="H59" s="193"/>
      <c r="I59" s="193"/>
      <c r="J59" s="175">
        <f>SUM(F49,G49,K49,L49,P49,Q49,R49,T49,U49,V49,W49,Z49,AA49,AB49)</f>
        <v>19</v>
      </c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7"/>
      <c r="X59" s="175">
        <f>SUM(H49,M49,N49,S49,X49,AC49)</f>
        <v>6</v>
      </c>
      <c r="Y59" s="176"/>
      <c r="Z59" s="176"/>
      <c r="AA59" s="176"/>
      <c r="AB59" s="176"/>
      <c r="AC59" s="177"/>
      <c r="AD59" s="88">
        <f>SUM(E59,J59,X59)</f>
        <v>31</v>
      </c>
    </row>
    <row r="60" spans="3:31" ht="20.25" customHeight="1">
      <c r="C60" s="1"/>
      <c r="D60" s="75" t="s">
        <v>57</v>
      </c>
      <c r="E60" s="171">
        <f>SUM(E50,I50,J50,O50,Y50)</f>
        <v>9</v>
      </c>
      <c r="F60" s="171"/>
      <c r="G60" s="171"/>
      <c r="H60" s="171"/>
      <c r="I60" s="171"/>
      <c r="J60" s="178">
        <f>SUM(F50,G50,K50,L50,P50,Q50,R50,T50,U50,V50,W50,Z50,AA50,AB50)</f>
        <v>20</v>
      </c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80"/>
      <c r="X60" s="178">
        <f>SUM(H50,M50,N50,S50,X50,AC50)</f>
        <v>12</v>
      </c>
      <c r="Y60" s="179"/>
      <c r="Z60" s="179"/>
      <c r="AA60" s="179"/>
      <c r="AB60" s="179"/>
      <c r="AC60" s="180"/>
      <c r="AD60" s="89">
        <f>SUM(E60,J60,X60)</f>
        <v>41</v>
      </c>
    </row>
    <row r="61" spans="3:31" ht="18.75">
      <c r="C61" s="1"/>
      <c r="D61" s="42" t="s">
        <v>32</v>
      </c>
      <c r="E61" s="192">
        <f>SUM(E51,I51,J51,O51,Y51)</f>
        <v>0</v>
      </c>
      <c r="F61" s="192"/>
      <c r="G61" s="192"/>
      <c r="H61" s="192"/>
      <c r="I61" s="192"/>
      <c r="J61" s="172">
        <f>SUM(F51,G51,K51,L51,P51,Q51,R51,T51,U51,V51,W51,Z51,AA51,AB51)</f>
        <v>3</v>
      </c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4"/>
      <c r="X61" s="172">
        <f>SUM(H51,M51,N51,S51,X51,AC51)</f>
        <v>0</v>
      </c>
      <c r="Y61" s="173"/>
      <c r="Z61" s="173"/>
      <c r="AA61" s="173"/>
      <c r="AB61" s="173"/>
      <c r="AC61" s="174"/>
      <c r="AD61" s="90">
        <f>SUM(E61,J61,X61)</f>
        <v>3</v>
      </c>
    </row>
    <row r="62" spans="3:31">
      <c r="C62" s="1"/>
      <c r="D62" s="25" t="s">
        <v>29</v>
      </c>
      <c r="E62" s="191">
        <f>SUM(E59:I61)</f>
        <v>15</v>
      </c>
      <c r="F62" s="191"/>
      <c r="G62" s="191"/>
      <c r="H62" s="191"/>
      <c r="I62" s="191"/>
      <c r="J62" s="194">
        <f>SUM(J59:W61)</f>
        <v>42</v>
      </c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6"/>
      <c r="X62" s="194">
        <f>SUM(X59:AC61)</f>
        <v>18</v>
      </c>
      <c r="Y62" s="195"/>
      <c r="Z62" s="195"/>
      <c r="AA62" s="195"/>
      <c r="AB62" s="195"/>
      <c r="AC62" s="196"/>
      <c r="AD62" s="84">
        <f>SUM(E62,J62,X62)</f>
        <v>75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D65" s="76" t="s">
        <v>58</v>
      </c>
      <c r="E65" s="7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0.4</v>
      </c>
      <c r="F66" s="37">
        <f>J59/$J$62</f>
        <v>0.45238095238095238</v>
      </c>
      <c r="G66" s="37">
        <f>X59/$X$62</f>
        <v>0.33333333333333331</v>
      </c>
    </row>
    <row r="67" spans="4:7">
      <c r="D67" s="75" t="s">
        <v>57</v>
      </c>
      <c r="E67" s="40">
        <f>E60/$E$62</f>
        <v>0.6</v>
      </c>
      <c r="F67" s="40">
        <f>J60/$J$62</f>
        <v>0.47619047619047616</v>
      </c>
      <c r="G67" s="40">
        <f>X60/$X$62</f>
        <v>0.66666666666666663</v>
      </c>
    </row>
    <row r="68" spans="4:7" ht="18.75">
      <c r="D68" s="42" t="s">
        <v>32</v>
      </c>
      <c r="E68" s="16">
        <f>E61/$E$62</f>
        <v>0</v>
      </c>
      <c r="F68" s="16">
        <f>J61/$J$62</f>
        <v>7.1428571428571425E-2</v>
      </c>
      <c r="G68" s="16">
        <f>X61/$X$62</f>
        <v>0</v>
      </c>
    </row>
    <row r="69" spans="4:7">
      <c r="E69" s="5">
        <f>SUM(E66:E68)</f>
        <v>1</v>
      </c>
      <c r="F69" s="5">
        <f>SUM(F66:F68)</f>
        <v>1</v>
      </c>
      <c r="G69" s="5">
        <f>SUM(G66:G68)</f>
        <v>1</v>
      </c>
    </row>
    <row r="87" spans="4:30" ht="18.75">
      <c r="D87" s="181" t="s">
        <v>71</v>
      </c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</row>
    <row r="88" spans="4:30" ht="28.9" customHeight="1">
      <c r="D88" s="202" t="s">
        <v>83</v>
      </c>
      <c r="E88" s="203"/>
      <c r="F88" s="203"/>
      <c r="G88" s="204"/>
      <c r="H88" s="207" t="s">
        <v>114</v>
      </c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8"/>
    </row>
    <row r="89" spans="4:30" ht="31.15" customHeight="1">
      <c r="D89" s="182" t="s">
        <v>80</v>
      </c>
      <c r="E89" s="182"/>
      <c r="F89" s="182"/>
      <c r="G89" s="182"/>
      <c r="H89" s="205" t="s">
        <v>115</v>
      </c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05"/>
      <c r="AD89" s="206"/>
    </row>
    <row r="90" spans="4:30" ht="31.15" customHeight="1">
      <c r="D90" s="182" t="s">
        <v>82</v>
      </c>
      <c r="E90" s="182"/>
      <c r="F90" s="182"/>
      <c r="G90" s="182"/>
      <c r="H90" s="183" t="s">
        <v>116</v>
      </c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4"/>
    </row>
    <row r="91" spans="4:30" ht="32.450000000000003" customHeight="1">
      <c r="D91" s="182" t="s">
        <v>70</v>
      </c>
      <c r="E91" s="182"/>
      <c r="F91" s="182"/>
      <c r="G91" s="182"/>
      <c r="H91" s="183" t="s">
        <v>117</v>
      </c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4"/>
    </row>
    <row r="92" spans="4:30" ht="30" customHeight="1">
      <c r="D92" s="182" t="s">
        <v>81</v>
      </c>
      <c r="E92" s="182"/>
      <c r="F92" s="182"/>
      <c r="G92" s="182"/>
      <c r="H92" s="183" t="s">
        <v>118</v>
      </c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4"/>
    </row>
    <row r="94" spans="4:30">
      <c r="D94" s="144"/>
    </row>
    <row r="96" spans="4:30">
      <c r="D96" s="201"/>
    </row>
    <row r="97" spans="4:4">
      <c r="D97" s="201"/>
    </row>
  </sheetData>
  <mergeCells count="44">
    <mergeCell ref="D96:D97"/>
    <mergeCell ref="D88:G88"/>
    <mergeCell ref="D89:G89"/>
    <mergeCell ref="H89:AD89"/>
    <mergeCell ref="H88:AD88"/>
    <mergeCell ref="H90:AD90"/>
    <mergeCell ref="H91:AD9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E60:I60"/>
    <mergeCell ref="J61:W61"/>
    <mergeCell ref="X59:AC59"/>
    <mergeCell ref="X60:AC60"/>
    <mergeCell ref="X61:AC61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45" xr:uid="{00000000-0002-0000-0000-000000000000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108"/>
  <sheetViews>
    <sheetView zoomScale="60" zoomScaleNormal="60" workbookViewId="0">
      <selection activeCell="X8" sqref="X8:Y8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215" t="s">
        <v>66</v>
      </c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</row>
    <row r="6" spans="3:36">
      <c r="AF6" s="146"/>
    </row>
    <row r="7" spans="3:36" ht="22.15" customHeight="1">
      <c r="D7" s="135" t="s">
        <v>68</v>
      </c>
      <c r="E7" s="159" t="s">
        <v>113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3</v>
      </c>
      <c r="Y7" s="155"/>
    </row>
    <row r="8" spans="3:36" ht="22.15" customHeight="1">
      <c r="D8" s="136" t="s">
        <v>47</v>
      </c>
      <c r="E8" s="157" t="s">
        <v>104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106</v>
      </c>
      <c r="Y8" s="155"/>
      <c r="Z8" s="68"/>
      <c r="AA8" s="68"/>
      <c r="AD8" s="153"/>
      <c r="AE8" s="153"/>
      <c r="AF8" s="153"/>
      <c r="AG8" s="153"/>
      <c r="AH8" s="153"/>
      <c r="AI8" s="153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163" t="s">
        <v>38</v>
      </c>
      <c r="D10" s="164"/>
      <c r="E10" s="168" t="s">
        <v>92</v>
      </c>
      <c r="F10" s="169"/>
      <c r="G10" s="169"/>
      <c r="H10" s="169"/>
      <c r="I10" s="170"/>
      <c r="J10" s="165" t="s">
        <v>93</v>
      </c>
      <c r="K10" s="166"/>
      <c r="L10" s="166"/>
      <c r="M10" s="166"/>
      <c r="N10" s="167"/>
      <c r="O10" s="165" t="s">
        <v>94</v>
      </c>
      <c r="P10" s="166"/>
      <c r="Q10" s="166"/>
      <c r="R10" s="166"/>
      <c r="S10" s="167"/>
      <c r="T10" s="165" t="s">
        <v>95</v>
      </c>
      <c r="U10" s="166"/>
      <c r="V10" s="166"/>
      <c r="W10" s="166"/>
      <c r="X10" s="167"/>
      <c r="Y10" s="165" t="s">
        <v>96</v>
      </c>
      <c r="Z10" s="166"/>
      <c r="AA10" s="166"/>
      <c r="AB10" s="166"/>
      <c r="AC10" s="167"/>
      <c r="AD10" s="216" t="s">
        <v>41</v>
      </c>
      <c r="AE10" s="216"/>
      <c r="AF10" s="216"/>
      <c r="AG10" s="216"/>
    </row>
    <row r="11" spans="3:36" ht="18" thickBot="1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15.75">
      <c r="C12" s="57">
        <v>1</v>
      </c>
      <c r="D12" s="55" t="s">
        <v>107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96">
        <f>COUNTIF(E12:AC12,"✔")</f>
        <v>0</v>
      </c>
      <c r="AE12" s="95">
        <f>COUNTIF(F12:AD12,"O")</f>
        <v>0</v>
      </c>
      <c r="AF12" s="121">
        <f>COUNTIF(E12:AC12,"X")</f>
        <v>0</v>
      </c>
      <c r="AG12" s="112">
        <f>COUNTIF(E12:AC12,"–")</f>
        <v>0</v>
      </c>
      <c r="AI12" s="151" t="s">
        <v>46</v>
      </c>
      <c r="AJ12" s="152"/>
    </row>
    <row r="13" spans="3:36" ht="15.75">
      <c r="C13" s="57">
        <v>2</v>
      </c>
      <c r="D13" s="55" t="s">
        <v>108</v>
      </c>
      <c r="E13" s="64" t="s">
        <v>44</v>
      </c>
      <c r="F13" s="64" t="s">
        <v>51</v>
      </c>
      <c r="G13" s="64" t="s">
        <v>52</v>
      </c>
      <c r="H13" s="64" t="s">
        <v>44</v>
      </c>
      <c r="I13" s="64" t="s">
        <v>51</v>
      </c>
      <c r="J13" s="64" t="s">
        <v>44</v>
      </c>
      <c r="K13" s="64" t="s">
        <v>51</v>
      </c>
      <c r="L13" s="64" t="s">
        <v>51</v>
      </c>
      <c r="M13" s="64" t="s">
        <v>44</v>
      </c>
      <c r="N13" s="64" t="s">
        <v>51</v>
      </c>
      <c r="O13" s="64" t="s">
        <v>51</v>
      </c>
      <c r="P13" s="64" t="s">
        <v>51</v>
      </c>
      <c r="Q13" s="64" t="s">
        <v>44</v>
      </c>
      <c r="R13" s="64" t="s">
        <v>51</v>
      </c>
      <c r="S13" s="64" t="s">
        <v>44</v>
      </c>
      <c r="T13" s="64" t="s">
        <v>44</v>
      </c>
      <c r="U13" s="64" t="s">
        <v>51</v>
      </c>
      <c r="V13" s="64" t="s">
        <v>44</v>
      </c>
      <c r="W13" s="64" t="s">
        <v>51</v>
      </c>
      <c r="X13" s="64" t="s">
        <v>44</v>
      </c>
      <c r="Y13" s="64" t="s">
        <v>51</v>
      </c>
      <c r="Z13" s="64" t="s">
        <v>44</v>
      </c>
      <c r="AA13" s="64" t="s">
        <v>51</v>
      </c>
      <c r="AB13" s="64" t="s">
        <v>44</v>
      </c>
      <c r="AC13" s="64" t="s">
        <v>44</v>
      </c>
      <c r="AD13" s="96">
        <f t="shared" ref="AD13:AD45" si="0">COUNTIF(E13:AC13,"✔")</f>
        <v>12</v>
      </c>
      <c r="AE13" s="95">
        <f t="shared" ref="AE13:AE45" si="1">COUNTIF(F13:AD13,"O")</f>
        <v>0</v>
      </c>
      <c r="AF13" s="121">
        <f t="shared" ref="AF13:AF45" si="2">COUNTIF(E13:AC13,"X")</f>
        <v>12</v>
      </c>
      <c r="AG13" s="112">
        <f t="shared" ref="AG13:AG45" si="3">COUNTIF(E13:AC13,"–")</f>
        <v>1</v>
      </c>
      <c r="AI13" s="78" t="s">
        <v>48</v>
      </c>
      <c r="AJ13" s="71" t="s">
        <v>51</v>
      </c>
    </row>
    <row r="14" spans="3:36" ht="17.25">
      <c r="C14" s="57">
        <v>3</v>
      </c>
      <c r="D14" s="55" t="s">
        <v>109</v>
      </c>
      <c r="E14" s="64" t="s">
        <v>51</v>
      </c>
      <c r="F14" s="64" t="s">
        <v>51</v>
      </c>
      <c r="G14" s="64" t="s">
        <v>52</v>
      </c>
      <c r="H14" s="64" t="s">
        <v>51</v>
      </c>
      <c r="I14" s="64" t="s">
        <v>51</v>
      </c>
      <c r="J14" s="64" t="s">
        <v>44</v>
      </c>
      <c r="K14" s="64" t="s">
        <v>44</v>
      </c>
      <c r="L14" s="64" t="s">
        <v>44</v>
      </c>
      <c r="M14" s="64" t="s">
        <v>51</v>
      </c>
      <c r="N14" s="64" t="s">
        <v>44</v>
      </c>
      <c r="O14" s="64" t="s">
        <v>51</v>
      </c>
      <c r="P14" s="64" t="s">
        <v>44</v>
      </c>
      <c r="Q14" s="64" t="s">
        <v>51</v>
      </c>
      <c r="R14" s="64" t="s">
        <v>44</v>
      </c>
      <c r="S14" s="64" t="s">
        <v>51</v>
      </c>
      <c r="T14" s="64" t="s">
        <v>44</v>
      </c>
      <c r="U14" s="64" t="s">
        <v>51</v>
      </c>
      <c r="V14" s="64" t="s">
        <v>51</v>
      </c>
      <c r="W14" s="64" t="s">
        <v>44</v>
      </c>
      <c r="X14" s="64" t="s">
        <v>51</v>
      </c>
      <c r="Y14" s="64" t="s">
        <v>44</v>
      </c>
      <c r="Z14" s="64" t="s">
        <v>51</v>
      </c>
      <c r="AA14" s="64" t="s">
        <v>51</v>
      </c>
      <c r="AB14" s="64" t="s">
        <v>51</v>
      </c>
      <c r="AC14" s="64" t="s">
        <v>51</v>
      </c>
      <c r="AD14" s="96">
        <f t="shared" si="0"/>
        <v>15</v>
      </c>
      <c r="AE14" s="95">
        <f t="shared" si="1"/>
        <v>0</v>
      </c>
      <c r="AF14" s="121">
        <f t="shared" si="2"/>
        <v>9</v>
      </c>
      <c r="AG14" s="112">
        <f t="shared" si="3"/>
        <v>1</v>
      </c>
      <c r="AI14" s="78" t="s">
        <v>72</v>
      </c>
      <c r="AJ14" s="97" t="s">
        <v>73</v>
      </c>
    </row>
    <row r="15" spans="3:36" ht="15.75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96">
        <f t="shared" si="0"/>
        <v>0</v>
      </c>
      <c r="AE15" s="95">
        <f t="shared" si="1"/>
        <v>0</v>
      </c>
      <c r="AF15" s="121">
        <f t="shared" si="2"/>
        <v>0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96">
        <f t="shared" si="0"/>
        <v>0</v>
      </c>
      <c r="AE16" s="95">
        <f t="shared" si="1"/>
        <v>0</v>
      </c>
      <c r="AF16" s="121">
        <f t="shared" si="2"/>
        <v>0</v>
      </c>
      <c r="AG16" s="112">
        <f t="shared" si="3"/>
        <v>0</v>
      </c>
      <c r="AI16" s="79" t="s">
        <v>50</v>
      </c>
      <c r="AJ16" s="74" t="s">
        <v>52</v>
      </c>
    </row>
    <row r="17" spans="3:33" ht="15.7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6">
        <f t="shared" si="0"/>
        <v>0</v>
      </c>
      <c r="AE17" s="95">
        <f t="shared" si="1"/>
        <v>0</v>
      </c>
      <c r="AF17" s="121">
        <f t="shared" si="2"/>
        <v>0</v>
      </c>
      <c r="AG17" s="112">
        <f t="shared" si="3"/>
        <v>0</v>
      </c>
    </row>
    <row r="18" spans="3:33" ht="15.7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96">
        <f t="shared" si="0"/>
        <v>0</v>
      </c>
      <c r="AE18" s="95">
        <f t="shared" si="1"/>
        <v>0</v>
      </c>
      <c r="AF18" s="121">
        <f t="shared" si="2"/>
        <v>0</v>
      </c>
      <c r="AG18" s="112">
        <f t="shared" si="3"/>
        <v>0</v>
      </c>
    </row>
    <row r="19" spans="3:33" ht="15.7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96">
        <f t="shared" si="0"/>
        <v>0</v>
      </c>
      <c r="AE19" s="95">
        <f t="shared" si="1"/>
        <v>0</v>
      </c>
      <c r="AF19" s="121">
        <f t="shared" si="2"/>
        <v>0</v>
      </c>
      <c r="AG19" s="112">
        <f t="shared" si="3"/>
        <v>0</v>
      </c>
    </row>
    <row r="20" spans="3:33" ht="15.7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96">
        <f t="shared" si="0"/>
        <v>0</v>
      </c>
      <c r="AE20" s="95">
        <f t="shared" si="1"/>
        <v>0</v>
      </c>
      <c r="AF20" s="121">
        <f t="shared" si="2"/>
        <v>0</v>
      </c>
      <c r="AG20" s="112">
        <f t="shared" si="3"/>
        <v>0</v>
      </c>
    </row>
    <row r="21" spans="3:33" ht="15.7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96">
        <f t="shared" si="0"/>
        <v>0</v>
      </c>
      <c r="AE21" s="95">
        <f t="shared" si="1"/>
        <v>0</v>
      </c>
      <c r="AF21" s="121">
        <f t="shared" si="2"/>
        <v>0</v>
      </c>
      <c r="AG21" s="112">
        <f t="shared" si="3"/>
        <v>0</v>
      </c>
    </row>
    <row r="22" spans="3:33" ht="15.7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96">
        <f t="shared" si="0"/>
        <v>0</v>
      </c>
      <c r="AE22" s="95">
        <f t="shared" si="1"/>
        <v>0</v>
      </c>
      <c r="AF22" s="121">
        <f t="shared" si="2"/>
        <v>0</v>
      </c>
      <c r="AG22" s="112">
        <f t="shared" si="3"/>
        <v>0</v>
      </c>
    </row>
    <row r="23" spans="3:33" ht="15.7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96">
        <f t="shared" si="0"/>
        <v>0</v>
      </c>
      <c r="AE23" s="95">
        <f t="shared" si="1"/>
        <v>0</v>
      </c>
      <c r="AF23" s="121">
        <f t="shared" si="2"/>
        <v>0</v>
      </c>
      <c r="AG23" s="112">
        <f t="shared" si="3"/>
        <v>0</v>
      </c>
    </row>
    <row r="24" spans="3:33" ht="15.7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6">
        <f t="shared" si="0"/>
        <v>0</v>
      </c>
      <c r="AE24" s="95">
        <f t="shared" si="1"/>
        <v>0</v>
      </c>
      <c r="AF24" s="121">
        <f t="shared" si="2"/>
        <v>0</v>
      </c>
      <c r="AG24" s="112">
        <f t="shared" si="3"/>
        <v>0</v>
      </c>
    </row>
    <row r="25" spans="3:33" ht="15.7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96">
        <f t="shared" si="0"/>
        <v>0</v>
      </c>
      <c r="AE25" s="95">
        <f t="shared" si="1"/>
        <v>0</v>
      </c>
      <c r="AF25" s="121">
        <f t="shared" si="2"/>
        <v>0</v>
      </c>
      <c r="AG25" s="112">
        <f t="shared" si="3"/>
        <v>0</v>
      </c>
    </row>
    <row r="26" spans="3:33" ht="15.7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96">
        <f t="shared" si="0"/>
        <v>0</v>
      </c>
      <c r="AE26" s="95">
        <f t="shared" si="1"/>
        <v>0</v>
      </c>
      <c r="AF26" s="121">
        <f t="shared" si="2"/>
        <v>0</v>
      </c>
      <c r="AG26" s="112">
        <f t="shared" si="3"/>
        <v>0</v>
      </c>
    </row>
    <row r="27" spans="3:33" ht="15.7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96">
        <f t="shared" si="0"/>
        <v>0</v>
      </c>
      <c r="AE27" s="95">
        <f t="shared" si="1"/>
        <v>0</v>
      </c>
      <c r="AF27" s="121">
        <f t="shared" si="2"/>
        <v>0</v>
      </c>
      <c r="AG27" s="112">
        <f t="shared" si="3"/>
        <v>0</v>
      </c>
    </row>
    <row r="28" spans="3:33" ht="15.7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6">
        <f t="shared" si="0"/>
        <v>0</v>
      </c>
      <c r="AE28" s="95">
        <f t="shared" si="1"/>
        <v>0</v>
      </c>
      <c r="AF28" s="121">
        <f t="shared" si="2"/>
        <v>0</v>
      </c>
      <c r="AG28" s="112">
        <f t="shared" si="3"/>
        <v>0</v>
      </c>
    </row>
    <row r="29" spans="3:33" ht="15.7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6">
        <f t="shared" si="0"/>
        <v>0</v>
      </c>
      <c r="AE29" s="95">
        <f t="shared" si="1"/>
        <v>0</v>
      </c>
      <c r="AF29" s="121">
        <f t="shared" si="2"/>
        <v>0</v>
      </c>
      <c r="AG29" s="112">
        <f t="shared" si="3"/>
        <v>0</v>
      </c>
    </row>
    <row r="30" spans="3:33" ht="15.7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6">
        <f t="shared" si="0"/>
        <v>0</v>
      </c>
      <c r="AE30" s="95">
        <f t="shared" si="1"/>
        <v>0</v>
      </c>
      <c r="AF30" s="121">
        <f t="shared" si="2"/>
        <v>0</v>
      </c>
      <c r="AG30" s="112">
        <f t="shared" si="3"/>
        <v>0</v>
      </c>
    </row>
    <row r="31" spans="3:33" ht="15.7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6">
        <f t="shared" si="0"/>
        <v>0</v>
      </c>
      <c r="AE31" s="95">
        <f t="shared" si="1"/>
        <v>0</v>
      </c>
      <c r="AF31" s="121">
        <f t="shared" si="2"/>
        <v>0</v>
      </c>
      <c r="AG31" s="112">
        <f t="shared" si="3"/>
        <v>0</v>
      </c>
    </row>
    <row r="32" spans="3:33" ht="15.7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6">
        <f t="shared" si="0"/>
        <v>0</v>
      </c>
      <c r="AE32" s="95">
        <f t="shared" si="1"/>
        <v>0</v>
      </c>
      <c r="AF32" s="121">
        <f t="shared" si="2"/>
        <v>0</v>
      </c>
      <c r="AG32" s="112">
        <f t="shared" si="3"/>
        <v>0</v>
      </c>
    </row>
    <row r="33" spans="3:33" ht="15.7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6">
        <f t="shared" si="0"/>
        <v>0</v>
      </c>
      <c r="AE33" s="95">
        <f t="shared" si="1"/>
        <v>0</v>
      </c>
      <c r="AF33" s="121">
        <f t="shared" si="2"/>
        <v>0</v>
      </c>
      <c r="AG33" s="112">
        <f t="shared" si="3"/>
        <v>0</v>
      </c>
    </row>
    <row r="34" spans="3:33" ht="15.7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 ht="15.7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6">
        <f t="shared" si="0"/>
        <v>0</v>
      </c>
      <c r="AE44" s="95">
        <f t="shared" si="1"/>
        <v>0</v>
      </c>
      <c r="AF44" s="121">
        <f t="shared" si="2"/>
        <v>0</v>
      </c>
      <c r="AG44" s="112">
        <f t="shared" si="3"/>
        <v>0</v>
      </c>
    </row>
    <row r="45" spans="3:33" ht="15.7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6">
        <f t="shared" si="0"/>
        <v>0</v>
      </c>
      <c r="AE45" s="95">
        <f t="shared" si="1"/>
        <v>0</v>
      </c>
      <c r="AF45" s="121">
        <f t="shared" si="2"/>
        <v>0</v>
      </c>
      <c r="AG45" s="112">
        <f t="shared" si="3"/>
        <v>0</v>
      </c>
    </row>
    <row r="46" spans="3:33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102"/>
      <c r="AF58" s="6" t="s">
        <v>36</v>
      </c>
    </row>
    <row r="59" spans="3:32">
      <c r="C59" s="1"/>
      <c r="D59" s="10" t="s">
        <v>35</v>
      </c>
      <c r="E59" s="12">
        <f>COUNTIF(E12:E45,"✔")</f>
        <v>1</v>
      </c>
      <c r="F59" s="12">
        <f t="shared" ref="F59:AC59" si="4">COUNTIF(F12:F45,"✔")</f>
        <v>2</v>
      </c>
      <c r="G59" s="12">
        <f t="shared" si="4"/>
        <v>0</v>
      </c>
      <c r="H59" s="12">
        <f t="shared" si="4"/>
        <v>1</v>
      </c>
      <c r="I59" s="12">
        <f t="shared" si="4"/>
        <v>2</v>
      </c>
      <c r="J59" s="12">
        <f t="shared" si="4"/>
        <v>0</v>
      </c>
      <c r="K59" s="12">
        <f t="shared" si="4"/>
        <v>1</v>
      </c>
      <c r="L59" s="12">
        <f t="shared" si="4"/>
        <v>1</v>
      </c>
      <c r="M59" s="12">
        <f t="shared" si="4"/>
        <v>1</v>
      </c>
      <c r="N59" s="12">
        <f t="shared" si="4"/>
        <v>1</v>
      </c>
      <c r="O59" s="12">
        <f t="shared" si="4"/>
        <v>2</v>
      </c>
      <c r="P59" s="12">
        <f t="shared" si="4"/>
        <v>1</v>
      </c>
      <c r="Q59" s="12">
        <f t="shared" si="4"/>
        <v>1</v>
      </c>
      <c r="R59" s="12">
        <f t="shared" si="4"/>
        <v>1</v>
      </c>
      <c r="S59" s="12">
        <f t="shared" si="4"/>
        <v>1</v>
      </c>
      <c r="T59" s="12">
        <f t="shared" si="4"/>
        <v>0</v>
      </c>
      <c r="U59" s="12">
        <f t="shared" si="4"/>
        <v>2</v>
      </c>
      <c r="V59" s="12">
        <f t="shared" si="4"/>
        <v>1</v>
      </c>
      <c r="W59" s="12">
        <f t="shared" si="4"/>
        <v>1</v>
      </c>
      <c r="X59" s="12">
        <f t="shared" si="4"/>
        <v>1</v>
      </c>
      <c r="Y59" s="12">
        <f t="shared" si="4"/>
        <v>1</v>
      </c>
      <c r="Z59" s="12">
        <f t="shared" si="4"/>
        <v>1</v>
      </c>
      <c r="AA59" s="12">
        <f t="shared" si="4"/>
        <v>2</v>
      </c>
      <c r="AB59" s="12">
        <f t="shared" si="4"/>
        <v>1</v>
      </c>
      <c r="AC59" s="12">
        <f t="shared" si="4"/>
        <v>1</v>
      </c>
      <c r="AD59" s="91">
        <f>SUM(E59:AC59)</f>
        <v>27</v>
      </c>
      <c r="AE59" s="103"/>
      <c r="AF59" s="104">
        <f>AD59/$AD$63</f>
        <v>0.54</v>
      </c>
    </row>
    <row r="60" spans="3:32">
      <c r="C60" s="1"/>
      <c r="D60" s="98" t="s">
        <v>76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9">
        <f>SUM(E60:AC60)</f>
        <v>0</v>
      </c>
      <c r="AE60" s="103"/>
      <c r="AF60" s="105">
        <f>AD60/$AD$63</f>
        <v>0</v>
      </c>
    </row>
    <row r="61" spans="3:32">
      <c r="C61" s="1"/>
      <c r="D61" s="69" t="s">
        <v>60</v>
      </c>
      <c r="E61" s="12">
        <f>COUNTIF(E12:E45,"X")</f>
        <v>1</v>
      </c>
      <c r="F61" s="12">
        <f t="shared" ref="F61:AC61" si="7">COUNTIF(F12:F45,"X")</f>
        <v>0</v>
      </c>
      <c r="G61" s="12">
        <f t="shared" si="7"/>
        <v>0</v>
      </c>
      <c r="H61" s="12">
        <f t="shared" si="7"/>
        <v>1</v>
      </c>
      <c r="I61" s="12">
        <f t="shared" si="7"/>
        <v>0</v>
      </c>
      <c r="J61" s="12">
        <f t="shared" si="7"/>
        <v>2</v>
      </c>
      <c r="K61" s="12">
        <f t="shared" si="7"/>
        <v>1</v>
      </c>
      <c r="L61" s="12">
        <f t="shared" si="7"/>
        <v>1</v>
      </c>
      <c r="M61" s="12">
        <f t="shared" si="7"/>
        <v>1</v>
      </c>
      <c r="N61" s="12">
        <f t="shared" si="7"/>
        <v>1</v>
      </c>
      <c r="O61" s="12">
        <f t="shared" si="7"/>
        <v>0</v>
      </c>
      <c r="P61" s="12">
        <f t="shared" si="7"/>
        <v>1</v>
      </c>
      <c r="Q61" s="12">
        <f t="shared" si="7"/>
        <v>1</v>
      </c>
      <c r="R61" s="12">
        <f t="shared" si="7"/>
        <v>1</v>
      </c>
      <c r="S61" s="12">
        <f t="shared" si="7"/>
        <v>1</v>
      </c>
      <c r="T61" s="12">
        <f t="shared" si="7"/>
        <v>2</v>
      </c>
      <c r="U61" s="12">
        <f t="shared" si="7"/>
        <v>0</v>
      </c>
      <c r="V61" s="12">
        <f t="shared" si="7"/>
        <v>1</v>
      </c>
      <c r="W61" s="12">
        <f t="shared" si="7"/>
        <v>1</v>
      </c>
      <c r="X61" s="12">
        <f t="shared" si="7"/>
        <v>1</v>
      </c>
      <c r="Y61" s="12">
        <f t="shared" si="7"/>
        <v>1</v>
      </c>
      <c r="Z61" s="12">
        <f t="shared" si="7"/>
        <v>1</v>
      </c>
      <c r="AA61" s="12">
        <f t="shared" si="7"/>
        <v>0</v>
      </c>
      <c r="AB61" s="12">
        <f t="shared" si="7"/>
        <v>1</v>
      </c>
      <c r="AC61" s="12">
        <f t="shared" si="7"/>
        <v>1</v>
      </c>
      <c r="AD61" s="92">
        <f t="shared" ref="AD61:AD62" si="8">SUM(E61:AC61)</f>
        <v>21</v>
      </c>
      <c r="AE61" s="103"/>
      <c r="AF61" s="106">
        <f>AD61/$AD$63</f>
        <v>0.42</v>
      </c>
    </row>
    <row r="62" spans="3:32" ht="18.75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2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93">
        <f t="shared" si="8"/>
        <v>2</v>
      </c>
      <c r="AE62" s="103"/>
      <c r="AF62" s="107">
        <f>AD62/$AD$63</f>
        <v>0.04</v>
      </c>
    </row>
    <row r="63" spans="3:32">
      <c r="C63" s="1"/>
      <c r="D63" s="13" t="s">
        <v>30</v>
      </c>
      <c r="E63" s="22">
        <f t="shared" ref="E63:AD63" si="10">SUM(E59:E62)</f>
        <v>2</v>
      </c>
      <c r="F63" s="22">
        <f t="shared" si="10"/>
        <v>2</v>
      </c>
      <c r="G63" s="22">
        <f t="shared" si="10"/>
        <v>2</v>
      </c>
      <c r="H63" s="22">
        <f t="shared" si="10"/>
        <v>2</v>
      </c>
      <c r="I63" s="22">
        <f t="shared" si="10"/>
        <v>2</v>
      </c>
      <c r="J63" s="22">
        <f t="shared" si="10"/>
        <v>2</v>
      </c>
      <c r="K63" s="22">
        <f t="shared" si="10"/>
        <v>2</v>
      </c>
      <c r="L63" s="22">
        <f t="shared" si="10"/>
        <v>2</v>
      </c>
      <c r="M63" s="22">
        <f t="shared" si="10"/>
        <v>2</v>
      </c>
      <c r="N63" s="22">
        <f t="shared" si="10"/>
        <v>2</v>
      </c>
      <c r="O63" s="22">
        <f t="shared" si="10"/>
        <v>2</v>
      </c>
      <c r="P63" s="22">
        <f t="shared" si="10"/>
        <v>2</v>
      </c>
      <c r="Q63" s="22">
        <f t="shared" si="10"/>
        <v>2</v>
      </c>
      <c r="R63" s="22">
        <f t="shared" si="10"/>
        <v>2</v>
      </c>
      <c r="S63" s="22">
        <f t="shared" si="10"/>
        <v>2</v>
      </c>
      <c r="T63" s="22">
        <f t="shared" si="10"/>
        <v>2</v>
      </c>
      <c r="U63" s="22">
        <f t="shared" si="10"/>
        <v>2</v>
      </c>
      <c r="V63" s="22">
        <f t="shared" si="10"/>
        <v>2</v>
      </c>
      <c r="W63" s="22">
        <f t="shared" si="10"/>
        <v>2</v>
      </c>
      <c r="X63" s="22">
        <f t="shared" si="10"/>
        <v>2</v>
      </c>
      <c r="Y63" s="22">
        <f t="shared" si="10"/>
        <v>2</v>
      </c>
      <c r="Z63" s="22">
        <f t="shared" si="10"/>
        <v>2</v>
      </c>
      <c r="AA63" s="22">
        <f t="shared" si="10"/>
        <v>2</v>
      </c>
      <c r="AB63" s="22">
        <f t="shared" si="10"/>
        <v>2</v>
      </c>
      <c r="AC63" s="22">
        <f t="shared" si="10"/>
        <v>2</v>
      </c>
      <c r="AD63" s="22">
        <f t="shared" si="10"/>
        <v>50</v>
      </c>
      <c r="AE63" s="12"/>
      <c r="AF63" s="34">
        <f>SUM(AF59:AF62)</f>
        <v>1</v>
      </c>
    </row>
    <row r="64" spans="3:32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94"/>
      <c r="AE65" s="94"/>
    </row>
    <row r="66" spans="3:3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4"/>
      <c r="AE66" s="94"/>
    </row>
    <row r="67" spans="3:31">
      <c r="C67" s="1"/>
      <c r="D67" s="1"/>
      <c r="E67" s="185" t="s">
        <v>26</v>
      </c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7"/>
      <c r="AD67" s="86"/>
      <c r="AE67" s="86"/>
    </row>
    <row r="68" spans="3:31" ht="23.25" customHeight="1">
      <c r="C68" s="1"/>
      <c r="D68" s="1"/>
      <c r="E68" s="188" t="s">
        <v>27</v>
      </c>
      <c r="F68" s="189"/>
      <c r="G68" s="189"/>
      <c r="H68" s="189"/>
      <c r="I68" s="190"/>
      <c r="J68" s="198" t="s">
        <v>28</v>
      </c>
      <c r="K68" s="199"/>
      <c r="L68" s="199"/>
      <c r="M68" s="199"/>
      <c r="N68" s="199"/>
      <c r="O68" s="199"/>
      <c r="P68" s="199"/>
      <c r="Q68" s="199"/>
      <c r="R68" s="199"/>
      <c r="S68" s="199"/>
      <c r="T68" s="197" t="s">
        <v>33</v>
      </c>
      <c r="U68" s="197"/>
      <c r="V68" s="197"/>
      <c r="W68" s="197"/>
      <c r="X68" s="197"/>
      <c r="Y68" s="197"/>
      <c r="Z68" s="197"/>
      <c r="AA68" s="197"/>
      <c r="AB68" s="197"/>
      <c r="AC68" s="197"/>
      <c r="AD68" s="86"/>
      <c r="AE68" s="86"/>
    </row>
    <row r="69" spans="3:31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6"/>
      <c r="AE69" s="86"/>
    </row>
    <row r="70" spans="3:31">
      <c r="C70" s="1"/>
      <c r="D70" s="27" t="s">
        <v>35</v>
      </c>
      <c r="E70" s="193">
        <f>SUM(J59,O59,Y59,Z59,AA59)</f>
        <v>6</v>
      </c>
      <c r="F70" s="193"/>
      <c r="G70" s="193"/>
      <c r="H70" s="193"/>
      <c r="I70" s="193"/>
      <c r="J70" s="175">
        <f>SUM(E59,F59,G59,K59,M59,P59,S59,T59,U59,W59)</f>
        <v>10</v>
      </c>
      <c r="K70" s="176"/>
      <c r="L70" s="176"/>
      <c r="M70" s="176"/>
      <c r="N70" s="176"/>
      <c r="O70" s="176"/>
      <c r="P70" s="176"/>
      <c r="Q70" s="176"/>
      <c r="R70" s="176"/>
      <c r="S70" s="177"/>
      <c r="T70" s="193">
        <f>SUM(H59,I59,L59,N59,Q59,R59,V59,X59,AB59,AC59)</f>
        <v>11</v>
      </c>
      <c r="U70" s="193"/>
      <c r="V70" s="193"/>
      <c r="W70" s="193"/>
      <c r="X70" s="193"/>
      <c r="Y70" s="193"/>
      <c r="Z70" s="193"/>
      <c r="AA70" s="193"/>
      <c r="AB70" s="193"/>
      <c r="AC70" s="193"/>
      <c r="AD70" s="88">
        <f>SUM(E70,J70,T70)</f>
        <v>27</v>
      </c>
      <c r="AE70" s="101"/>
    </row>
    <row r="71" spans="3:31">
      <c r="C71" s="1"/>
      <c r="D71" s="98" t="s">
        <v>76</v>
      </c>
      <c r="E71" s="211">
        <f>SUM(J60,O60,Y60,Z60,AA60)</f>
        <v>0</v>
      </c>
      <c r="F71" s="211"/>
      <c r="G71" s="211"/>
      <c r="H71" s="211"/>
      <c r="I71" s="211"/>
      <c r="J71" s="212">
        <f>SUM(E60,F60,G60,K60,M60,P60,S60,T60,U60,W60)</f>
        <v>0</v>
      </c>
      <c r="K71" s="213"/>
      <c r="L71" s="213"/>
      <c r="M71" s="213"/>
      <c r="N71" s="213"/>
      <c r="O71" s="213"/>
      <c r="P71" s="213"/>
      <c r="Q71" s="213"/>
      <c r="R71" s="213"/>
      <c r="S71" s="214"/>
      <c r="T71" s="211">
        <f>SUM(H60,I60,L60,N60,Q60,R60,V60,X60,AB60,AC60)</f>
        <v>0</v>
      </c>
      <c r="U71" s="211"/>
      <c r="V71" s="211"/>
      <c r="W71" s="211"/>
      <c r="X71" s="211"/>
      <c r="Y71" s="211"/>
      <c r="Z71" s="211"/>
      <c r="AA71" s="211"/>
      <c r="AB71" s="211"/>
      <c r="AC71" s="211"/>
      <c r="AD71" s="100">
        <f>SUM(E71,J71,T71)</f>
        <v>0</v>
      </c>
      <c r="AE71" s="101"/>
    </row>
    <row r="72" spans="3:31" ht="15.75" customHeight="1">
      <c r="C72" s="1"/>
      <c r="D72" s="28" t="s">
        <v>31</v>
      </c>
      <c r="E72" s="171">
        <f>SUM(J61,O61,Y61,Z61,AA61)</f>
        <v>4</v>
      </c>
      <c r="F72" s="171"/>
      <c r="G72" s="171"/>
      <c r="H72" s="171"/>
      <c r="I72" s="171"/>
      <c r="J72" s="178">
        <f>SUM(E61,F61,G61,K61,M61,P61,S61,T61,U61,W61)</f>
        <v>8</v>
      </c>
      <c r="K72" s="179"/>
      <c r="L72" s="179"/>
      <c r="M72" s="179"/>
      <c r="N72" s="179"/>
      <c r="O72" s="179"/>
      <c r="P72" s="179"/>
      <c r="Q72" s="179"/>
      <c r="R72" s="179"/>
      <c r="S72" s="180"/>
      <c r="T72" s="171">
        <f>SUM(H61,I61,L61,N61,Q61,R61,V61,X61,AB61,AC61)</f>
        <v>9</v>
      </c>
      <c r="U72" s="171"/>
      <c r="V72" s="171"/>
      <c r="W72" s="171"/>
      <c r="X72" s="171"/>
      <c r="Y72" s="171"/>
      <c r="Z72" s="171"/>
      <c r="AA72" s="171"/>
      <c r="AB72" s="171"/>
      <c r="AC72" s="171"/>
      <c r="AD72" s="89">
        <f>SUM(E72,J72,T72)</f>
        <v>21</v>
      </c>
      <c r="AE72" s="101"/>
    </row>
    <row r="73" spans="3:31" ht="18.75">
      <c r="C73" s="1"/>
      <c r="D73" s="42" t="s">
        <v>32</v>
      </c>
      <c r="E73" s="192">
        <f>SUM(J62,O62,Y62,Z62,AA62)</f>
        <v>0</v>
      </c>
      <c r="F73" s="192"/>
      <c r="G73" s="192"/>
      <c r="H73" s="192"/>
      <c r="I73" s="192"/>
      <c r="J73" s="172">
        <f>SUM(E62,F62,G62,K62,M62,P62,S62,T62,U62,W62)</f>
        <v>2</v>
      </c>
      <c r="K73" s="173"/>
      <c r="L73" s="173"/>
      <c r="M73" s="173"/>
      <c r="N73" s="173"/>
      <c r="O73" s="173"/>
      <c r="P73" s="173"/>
      <c r="Q73" s="173"/>
      <c r="R73" s="173"/>
      <c r="S73" s="174"/>
      <c r="T73" s="192">
        <f>SUM(H62,I62,L62,N62,Q62,R62,V62,X62,AB62,AC62)</f>
        <v>0</v>
      </c>
      <c r="U73" s="192"/>
      <c r="V73" s="192"/>
      <c r="W73" s="192"/>
      <c r="X73" s="192"/>
      <c r="Y73" s="192"/>
      <c r="Z73" s="192"/>
      <c r="AA73" s="192"/>
      <c r="AB73" s="192"/>
      <c r="AC73" s="192"/>
      <c r="AD73" s="90">
        <f>SUM(E73,J73,T73)</f>
        <v>2</v>
      </c>
      <c r="AE73" s="101"/>
    </row>
    <row r="74" spans="3:31">
      <c r="C74" s="1"/>
      <c r="D74" s="25" t="s">
        <v>29</v>
      </c>
      <c r="E74" s="191">
        <f>SUM(E70:I73)</f>
        <v>10</v>
      </c>
      <c r="F74" s="191"/>
      <c r="G74" s="191"/>
      <c r="H74" s="191"/>
      <c r="I74" s="191"/>
      <c r="J74" s="194">
        <f>SUM(J70:S73)</f>
        <v>20</v>
      </c>
      <c r="K74" s="195"/>
      <c r="L74" s="195"/>
      <c r="M74" s="195"/>
      <c r="N74" s="195"/>
      <c r="O74" s="195"/>
      <c r="P74" s="195"/>
      <c r="Q74" s="195"/>
      <c r="R74" s="195"/>
      <c r="S74" s="196"/>
      <c r="T74" s="191">
        <f>SUM(T70:AC73)</f>
        <v>20</v>
      </c>
      <c r="U74" s="191"/>
      <c r="V74" s="191"/>
      <c r="W74" s="191"/>
      <c r="X74" s="191"/>
      <c r="Y74" s="191"/>
      <c r="Z74" s="191"/>
      <c r="AA74" s="191"/>
      <c r="AB74" s="191"/>
      <c r="AC74" s="191"/>
      <c r="AD74" s="84">
        <f>SUM(E74,J74,T74)</f>
        <v>50</v>
      </c>
      <c r="AE74" s="101"/>
    </row>
    <row r="75" spans="3:3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>
      <c r="D77" s="63" t="s">
        <v>58</v>
      </c>
      <c r="E77" s="47" t="s">
        <v>37</v>
      </c>
      <c r="F77" s="48" t="s">
        <v>28</v>
      </c>
      <c r="G77" s="49" t="s">
        <v>33</v>
      </c>
    </row>
    <row r="78" spans="3:31">
      <c r="D78" s="27" t="s">
        <v>35</v>
      </c>
      <c r="E78" s="37">
        <f>E70/$E$74</f>
        <v>0.6</v>
      </c>
      <c r="F78" s="37">
        <f>J70/$J$74</f>
        <v>0.5</v>
      </c>
      <c r="G78" s="37">
        <f>T70/$T$74</f>
        <v>0.55000000000000004</v>
      </c>
    </row>
    <row r="79" spans="3:31">
      <c r="D79" s="108" t="s">
        <v>74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>
      <c r="D80" s="75" t="s">
        <v>56</v>
      </c>
      <c r="E80" s="40">
        <f>E72/$E$74</f>
        <v>0.4</v>
      </c>
      <c r="F80" s="40">
        <f>J72/$J$74</f>
        <v>0.4</v>
      </c>
      <c r="G80" s="40">
        <f>T72/$T$74</f>
        <v>0.45</v>
      </c>
    </row>
    <row r="81" spans="4:7" ht="18.75">
      <c r="D81" s="42" t="s">
        <v>32</v>
      </c>
      <c r="E81" s="16">
        <f>E73/$E$74</f>
        <v>0</v>
      </c>
      <c r="F81" s="16">
        <f>J73/$J$74</f>
        <v>0.1</v>
      </c>
      <c r="G81" s="16">
        <f>T73/$T$74</f>
        <v>0</v>
      </c>
    </row>
    <row r="82" spans="4:7">
      <c r="E82" s="109">
        <f>SUM(E78:E81)</f>
        <v>1</v>
      </c>
      <c r="F82" s="109">
        <f>SUM(F78:F81)</f>
        <v>1</v>
      </c>
      <c r="G82" s="109">
        <f>SUM(G78:G81)</f>
        <v>1</v>
      </c>
    </row>
    <row r="100" spans="4:30" ht="18.75">
      <c r="D100" s="181" t="s">
        <v>71</v>
      </c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</row>
    <row r="101" spans="4:30" ht="29.25" customHeight="1">
      <c r="D101" s="202" t="s">
        <v>83</v>
      </c>
      <c r="E101" s="203"/>
      <c r="F101" s="203"/>
      <c r="G101" s="204"/>
      <c r="H101" s="207" t="s">
        <v>119</v>
      </c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8"/>
    </row>
    <row r="102" spans="4:30" ht="27" customHeight="1">
      <c r="D102" s="182" t="s">
        <v>80</v>
      </c>
      <c r="E102" s="182"/>
      <c r="F102" s="182"/>
      <c r="G102" s="182"/>
      <c r="H102" s="205" t="s">
        <v>120</v>
      </c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6"/>
    </row>
    <row r="103" spans="4:30" ht="34.5" customHeight="1">
      <c r="D103" s="182" t="s">
        <v>82</v>
      </c>
      <c r="E103" s="182"/>
      <c r="F103" s="182"/>
      <c r="G103" s="182"/>
      <c r="H103" s="183" t="s">
        <v>121</v>
      </c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4"/>
    </row>
    <row r="104" spans="4:30" ht="28.5" customHeight="1">
      <c r="D104" s="182" t="s">
        <v>70</v>
      </c>
      <c r="E104" s="182"/>
      <c r="F104" s="182"/>
      <c r="G104" s="182"/>
      <c r="H104" s="209" t="s">
        <v>122</v>
      </c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10"/>
    </row>
    <row r="105" spans="4:30" ht="33" customHeight="1">
      <c r="D105" s="182" t="s">
        <v>81</v>
      </c>
      <c r="E105" s="182"/>
      <c r="F105" s="182"/>
      <c r="G105" s="182"/>
      <c r="H105" s="209" t="s">
        <v>123</v>
      </c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10"/>
    </row>
    <row r="106" spans="4:30" ht="26.25" customHeight="1">
      <c r="D106" s="182" t="s">
        <v>77</v>
      </c>
      <c r="E106" s="182"/>
      <c r="F106" s="182"/>
      <c r="G106" s="182"/>
      <c r="H106" s="217"/>
      <c r="I106" s="217"/>
      <c r="J106" s="217"/>
      <c r="K106" s="21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8"/>
    </row>
    <row r="108" spans="4:30">
      <c r="D108" s="143"/>
    </row>
  </sheetData>
  <mergeCells count="48"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</mergeCells>
  <dataValidations disablePrompts="1" count="1">
    <dataValidation type="list" allowBlank="1" showInputMessage="1" showErrorMessage="1" sqref="E12:AC45" xr:uid="{00000000-0002-0000-0100-000000000000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92"/>
  <sheetViews>
    <sheetView zoomScale="60" zoomScaleNormal="60" workbookViewId="0">
      <selection activeCell="E7" sqref="E7:P7"/>
    </sheetView>
  </sheetViews>
  <sheetFormatPr baseColWidth="10" defaultRowHeight="1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19" t="s">
        <v>61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</row>
    <row r="7" spans="3:35" ht="22.15" customHeight="1">
      <c r="D7" s="135" t="s">
        <v>68</v>
      </c>
      <c r="E7" s="159" t="s">
        <v>113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1</v>
      </c>
      <c r="Y7" s="155"/>
      <c r="AD7" s="146"/>
    </row>
    <row r="8" spans="3:35" ht="22.15" customHeight="1">
      <c r="D8" s="136" t="s">
        <v>47</v>
      </c>
      <c r="E8" s="157" t="s">
        <v>104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105</v>
      </c>
      <c r="Y8" s="155"/>
      <c r="Z8" s="68"/>
      <c r="AA8" s="68"/>
      <c r="AD8" s="153"/>
      <c r="AE8" s="153"/>
      <c r="AF8" s="153"/>
      <c r="AG8" s="153"/>
      <c r="AH8" s="153"/>
    </row>
    <row r="9" spans="3:3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>
      <c r="C10" s="221" t="s">
        <v>89</v>
      </c>
      <c r="D10" s="222"/>
      <c r="E10" s="226" t="s">
        <v>84</v>
      </c>
      <c r="F10" s="227"/>
      <c r="G10" s="227"/>
      <c r="H10" s="227"/>
      <c r="I10" s="228"/>
      <c r="J10" s="226" t="s">
        <v>85</v>
      </c>
      <c r="K10" s="227"/>
      <c r="L10" s="227"/>
      <c r="M10" s="227"/>
      <c r="N10" s="228"/>
      <c r="O10" s="226" t="s">
        <v>86</v>
      </c>
      <c r="P10" s="227"/>
      <c r="Q10" s="227"/>
      <c r="R10" s="227"/>
      <c r="S10" s="228"/>
      <c r="T10" s="226" t="s">
        <v>87</v>
      </c>
      <c r="U10" s="227"/>
      <c r="V10" s="227"/>
      <c r="W10" s="227"/>
      <c r="X10" s="228"/>
      <c r="Y10" s="226" t="s">
        <v>88</v>
      </c>
      <c r="Z10" s="227"/>
      <c r="AA10" s="227"/>
      <c r="AB10" s="227"/>
      <c r="AC10" s="228"/>
      <c r="AD10" s="220" t="s">
        <v>41</v>
      </c>
      <c r="AE10" s="220"/>
      <c r="AF10" s="220"/>
    </row>
    <row r="11" spans="3:35" ht="16.5" thickBot="1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>
      <c r="C12" s="57">
        <v>1</v>
      </c>
      <c r="D12" s="55" t="s">
        <v>103</v>
      </c>
      <c r="E12" s="64" t="s">
        <v>51</v>
      </c>
      <c r="F12" s="64" t="s">
        <v>44</v>
      </c>
      <c r="G12" s="64" t="s">
        <v>51</v>
      </c>
      <c r="H12" s="64" t="s">
        <v>51</v>
      </c>
      <c r="I12" s="64" t="s">
        <v>44</v>
      </c>
      <c r="J12" s="64" t="s">
        <v>51</v>
      </c>
      <c r="K12" s="64" t="s">
        <v>44</v>
      </c>
      <c r="L12" s="64" t="s">
        <v>51</v>
      </c>
      <c r="M12" s="64" t="s">
        <v>51</v>
      </c>
      <c r="N12" s="64" t="s">
        <v>44</v>
      </c>
      <c r="O12" s="64" t="s">
        <v>51</v>
      </c>
      <c r="P12" s="64" t="s">
        <v>51</v>
      </c>
      <c r="Q12" s="64" t="s">
        <v>51</v>
      </c>
      <c r="R12" s="64" t="s">
        <v>44</v>
      </c>
      <c r="S12" s="64" t="s">
        <v>44</v>
      </c>
      <c r="T12" s="64" t="s">
        <v>51</v>
      </c>
      <c r="U12" s="64" t="s">
        <v>51</v>
      </c>
      <c r="V12" s="64" t="s">
        <v>44</v>
      </c>
      <c r="W12" s="64" t="s">
        <v>44</v>
      </c>
      <c r="X12" s="64" t="s">
        <v>52</v>
      </c>
      <c r="Y12" s="64" t="s">
        <v>51</v>
      </c>
      <c r="Z12" s="64" t="s">
        <v>51</v>
      </c>
      <c r="AA12" s="64" t="s">
        <v>44</v>
      </c>
      <c r="AB12" s="64" t="s">
        <v>44</v>
      </c>
      <c r="AC12" s="64" t="s">
        <v>51</v>
      </c>
      <c r="AD12" s="123">
        <f>COUNTIF(E12:AC12,"✔")</f>
        <v>14</v>
      </c>
      <c r="AE12" s="125">
        <f>COUNTIF(E12:AC12,"X")</f>
        <v>10</v>
      </c>
      <c r="AF12" s="127">
        <f>COUNTIF(E12:AC12,"–")</f>
        <v>1</v>
      </c>
      <c r="AH12" s="151" t="s">
        <v>46</v>
      </c>
      <c r="AI12" s="152"/>
    </row>
    <row r="13" spans="3:35" ht="19.899999999999999" customHeight="1">
      <c r="C13" s="57">
        <v>2</v>
      </c>
      <c r="D13" s="55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123">
        <f t="shared" ref="AD13:AD45" si="0">COUNTIF(E13:AC13,"✔")</f>
        <v>0</v>
      </c>
      <c r="AE13" s="125">
        <f t="shared" ref="AE13:AE45" si="1">COUNTIF(E13:AC13,"X")</f>
        <v>0</v>
      </c>
      <c r="AF13" s="127">
        <f t="shared" ref="AF13:AF45" si="2">COUNTIF(E13:AC13,"–")</f>
        <v>0</v>
      </c>
      <c r="AH13" s="78" t="s">
        <v>48</v>
      </c>
      <c r="AI13" s="71" t="s">
        <v>51</v>
      </c>
    </row>
    <row r="14" spans="3:35" ht="19.899999999999999" customHeight="1">
      <c r="C14" s="57">
        <v>3</v>
      </c>
      <c r="D14" s="55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123">
        <f t="shared" si="0"/>
        <v>0</v>
      </c>
      <c r="AE14" s="125">
        <f t="shared" si="1"/>
        <v>0</v>
      </c>
      <c r="AF14" s="127">
        <f t="shared" si="2"/>
        <v>0</v>
      </c>
      <c r="AH14" s="78" t="s">
        <v>49</v>
      </c>
      <c r="AI14" s="72" t="s">
        <v>44</v>
      </c>
    </row>
    <row r="15" spans="3:35" ht="19.899999999999999" customHeight="1" thickBot="1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23">
        <f t="shared" si="0"/>
        <v>0</v>
      </c>
      <c r="AE15" s="125">
        <f t="shared" si="1"/>
        <v>0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23">
        <f t="shared" si="0"/>
        <v>0</v>
      </c>
      <c r="AE16" s="125">
        <f t="shared" si="1"/>
        <v>0</v>
      </c>
      <c r="AF16" s="127">
        <f t="shared" si="2"/>
        <v>0</v>
      </c>
      <c r="AH16" s="62"/>
    </row>
    <row r="17" spans="3:32" ht="19.899999999999999" customHeight="1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23">
        <f t="shared" si="0"/>
        <v>0</v>
      </c>
      <c r="AE17" s="125">
        <f t="shared" si="1"/>
        <v>0</v>
      </c>
      <c r="AF17" s="127">
        <f t="shared" si="2"/>
        <v>0</v>
      </c>
    </row>
    <row r="18" spans="3:32" ht="19.899999999999999" customHeight="1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23">
        <f t="shared" si="0"/>
        <v>0</v>
      </c>
      <c r="AE18" s="125">
        <f t="shared" si="1"/>
        <v>0</v>
      </c>
      <c r="AF18" s="127">
        <f t="shared" si="2"/>
        <v>0</v>
      </c>
    </row>
    <row r="19" spans="3:32" ht="19.899999999999999" customHeight="1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23">
        <f t="shared" si="0"/>
        <v>0</v>
      </c>
      <c r="AE19" s="125">
        <f t="shared" si="1"/>
        <v>0</v>
      </c>
      <c r="AF19" s="127">
        <f t="shared" si="2"/>
        <v>0</v>
      </c>
    </row>
    <row r="20" spans="3:32" ht="19.899999999999999" customHeight="1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23">
        <f t="shared" si="0"/>
        <v>0</v>
      </c>
      <c r="AE20" s="125">
        <f t="shared" si="1"/>
        <v>0</v>
      </c>
      <c r="AF20" s="127">
        <f t="shared" si="2"/>
        <v>0</v>
      </c>
    </row>
    <row r="21" spans="3:32" ht="19.899999999999999" customHeight="1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23">
        <f t="shared" si="0"/>
        <v>0</v>
      </c>
      <c r="AE21" s="125">
        <f t="shared" si="1"/>
        <v>0</v>
      </c>
      <c r="AF21" s="127">
        <f t="shared" si="2"/>
        <v>0</v>
      </c>
    </row>
    <row r="22" spans="3:32" ht="19.899999999999999" customHeight="1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23">
        <f t="shared" si="0"/>
        <v>0</v>
      </c>
      <c r="AE22" s="125">
        <f t="shared" si="1"/>
        <v>0</v>
      </c>
      <c r="AF22" s="127">
        <f t="shared" si="2"/>
        <v>0</v>
      </c>
    </row>
    <row r="23" spans="3:32" ht="19.899999999999999" customHeight="1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23">
        <f t="shared" si="0"/>
        <v>0</v>
      </c>
      <c r="AE23" s="125">
        <f t="shared" si="1"/>
        <v>0</v>
      </c>
      <c r="AF23" s="127">
        <f t="shared" si="2"/>
        <v>0</v>
      </c>
    </row>
    <row r="24" spans="3:32" ht="19.899999999999999" customHeight="1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23">
        <f t="shared" si="0"/>
        <v>0</v>
      </c>
      <c r="AE24" s="125">
        <f t="shared" si="1"/>
        <v>0</v>
      </c>
      <c r="AF24" s="127">
        <f t="shared" si="2"/>
        <v>0</v>
      </c>
    </row>
    <row r="25" spans="3:32" ht="19.899999999999999" customHeight="1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23">
        <f t="shared" si="0"/>
        <v>0</v>
      </c>
      <c r="AE25" s="125">
        <f t="shared" si="1"/>
        <v>0</v>
      </c>
      <c r="AF25" s="127">
        <f t="shared" si="2"/>
        <v>0</v>
      </c>
    </row>
    <row r="26" spans="3:32" ht="19.899999999999999" customHeight="1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23">
        <f t="shared" si="0"/>
        <v>0</v>
      </c>
      <c r="AE26" s="125">
        <f t="shared" si="1"/>
        <v>0</v>
      </c>
      <c r="AF26" s="127">
        <f t="shared" si="2"/>
        <v>0</v>
      </c>
    </row>
    <row r="27" spans="3:32" ht="19.899999999999999" customHeight="1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23">
        <f t="shared" si="0"/>
        <v>0</v>
      </c>
      <c r="AE27" s="125">
        <f t="shared" si="1"/>
        <v>0</v>
      </c>
      <c r="AF27" s="127">
        <f t="shared" si="2"/>
        <v>0</v>
      </c>
    </row>
    <row r="28" spans="3:32" ht="19.899999999999999" customHeight="1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23">
        <f t="shared" si="0"/>
        <v>0</v>
      </c>
      <c r="AE28" s="125">
        <f t="shared" si="1"/>
        <v>0</v>
      </c>
      <c r="AF28" s="127">
        <f t="shared" si="2"/>
        <v>0</v>
      </c>
    </row>
    <row r="29" spans="3:32" ht="19.899999999999999" customHeight="1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23">
        <f t="shared" si="0"/>
        <v>0</v>
      </c>
      <c r="AE29" s="125">
        <f t="shared" si="1"/>
        <v>0</v>
      </c>
      <c r="AF29" s="127">
        <f t="shared" si="2"/>
        <v>0</v>
      </c>
    </row>
    <row r="30" spans="3:32" ht="19.899999999999999" customHeight="1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23">
        <f t="shared" si="0"/>
        <v>0</v>
      </c>
      <c r="AE30" s="125">
        <f t="shared" si="1"/>
        <v>0</v>
      </c>
      <c r="AF30" s="127">
        <f t="shared" si="2"/>
        <v>0</v>
      </c>
    </row>
    <row r="31" spans="3:32" ht="19.899999999999999" customHeight="1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23">
        <f t="shared" si="0"/>
        <v>0</v>
      </c>
      <c r="AE31" s="125">
        <f t="shared" si="1"/>
        <v>0</v>
      </c>
      <c r="AF31" s="127">
        <f t="shared" si="2"/>
        <v>0</v>
      </c>
    </row>
    <row r="32" spans="3:32" ht="19.899999999999999" customHeight="1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23">
        <f t="shared" si="0"/>
        <v>0</v>
      </c>
      <c r="AE32" s="125">
        <f t="shared" si="1"/>
        <v>0</v>
      </c>
      <c r="AF32" s="127">
        <f t="shared" si="2"/>
        <v>0</v>
      </c>
    </row>
    <row r="33" spans="3:32" ht="19.899999999999999" customHeight="1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23">
        <f t="shared" si="0"/>
        <v>0</v>
      </c>
      <c r="AE33" s="125">
        <f t="shared" si="1"/>
        <v>0</v>
      </c>
      <c r="AF33" s="127">
        <f t="shared" si="2"/>
        <v>0</v>
      </c>
    </row>
    <row r="34" spans="3:32" ht="19.899999999999999" customHeight="1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23">
        <f t="shared" si="0"/>
        <v>0</v>
      </c>
      <c r="AE34" s="125">
        <f t="shared" si="1"/>
        <v>0</v>
      </c>
      <c r="AF34" s="127">
        <f t="shared" si="2"/>
        <v>0</v>
      </c>
    </row>
    <row r="35" spans="3:32" ht="19.899999999999999" customHeight="1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23">
        <f t="shared" si="0"/>
        <v>0</v>
      </c>
      <c r="AE35" s="125">
        <f t="shared" si="1"/>
        <v>0</v>
      </c>
      <c r="AF35" s="127">
        <f t="shared" si="2"/>
        <v>0</v>
      </c>
    </row>
    <row r="36" spans="3:32" ht="19.899999999999999" customHeight="1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23">
        <f t="shared" si="0"/>
        <v>0</v>
      </c>
      <c r="AE36" s="125">
        <f t="shared" si="1"/>
        <v>0</v>
      </c>
      <c r="AF36" s="127">
        <f t="shared" si="2"/>
        <v>0</v>
      </c>
    </row>
    <row r="37" spans="3:32" ht="19.899999999999999" customHeight="1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23">
        <f t="shared" si="0"/>
        <v>0</v>
      </c>
      <c r="AE37" s="125">
        <f t="shared" si="1"/>
        <v>0</v>
      </c>
      <c r="AF37" s="127">
        <f t="shared" si="2"/>
        <v>0</v>
      </c>
    </row>
    <row r="38" spans="3:32" ht="19.899999999999999" customHeight="1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3">
        <f t="shared" si="0"/>
        <v>0</v>
      </c>
      <c r="AE38" s="125">
        <f t="shared" si="1"/>
        <v>0</v>
      </c>
      <c r="AF38" s="127">
        <f t="shared" si="2"/>
        <v>0</v>
      </c>
    </row>
    <row r="39" spans="3:32" ht="19.899999999999999" customHeight="1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3">
        <f t="shared" si="0"/>
        <v>0</v>
      </c>
      <c r="AE39" s="125">
        <f t="shared" si="1"/>
        <v>0</v>
      </c>
      <c r="AF39" s="127">
        <f t="shared" si="2"/>
        <v>0</v>
      </c>
    </row>
    <row r="40" spans="3:32" ht="19.899999999999999" customHeight="1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3">
        <f t="shared" si="0"/>
        <v>0</v>
      </c>
      <c r="AE40" s="125">
        <f t="shared" si="1"/>
        <v>0</v>
      </c>
      <c r="AF40" s="127">
        <f t="shared" si="2"/>
        <v>0</v>
      </c>
    </row>
    <row r="41" spans="3:32" ht="19.89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1</v>
      </c>
      <c r="F49" s="12">
        <f t="shared" ref="F49:AC49" si="3">COUNTIF(F12:F45,"✔")</f>
        <v>0</v>
      </c>
      <c r="G49" s="12">
        <f t="shared" si="3"/>
        <v>1</v>
      </c>
      <c r="H49" s="12">
        <f t="shared" si="3"/>
        <v>1</v>
      </c>
      <c r="I49" s="12">
        <f t="shared" si="3"/>
        <v>0</v>
      </c>
      <c r="J49" s="12">
        <f t="shared" si="3"/>
        <v>1</v>
      </c>
      <c r="K49" s="12">
        <f t="shared" si="3"/>
        <v>0</v>
      </c>
      <c r="L49" s="12">
        <f t="shared" si="3"/>
        <v>1</v>
      </c>
      <c r="M49" s="12">
        <f t="shared" si="3"/>
        <v>1</v>
      </c>
      <c r="N49" s="12">
        <f t="shared" si="3"/>
        <v>0</v>
      </c>
      <c r="O49" s="12">
        <f t="shared" si="3"/>
        <v>1</v>
      </c>
      <c r="P49" s="12">
        <f t="shared" si="3"/>
        <v>1</v>
      </c>
      <c r="Q49" s="12">
        <f t="shared" si="3"/>
        <v>1</v>
      </c>
      <c r="R49" s="12">
        <f t="shared" si="3"/>
        <v>0</v>
      </c>
      <c r="S49" s="12">
        <f t="shared" si="3"/>
        <v>0</v>
      </c>
      <c r="T49" s="12">
        <f t="shared" si="3"/>
        <v>1</v>
      </c>
      <c r="U49" s="12">
        <f t="shared" si="3"/>
        <v>1</v>
      </c>
      <c r="V49" s="12">
        <f t="shared" si="3"/>
        <v>0</v>
      </c>
      <c r="W49" s="12">
        <f t="shared" si="3"/>
        <v>0</v>
      </c>
      <c r="X49" s="12">
        <f t="shared" si="3"/>
        <v>0</v>
      </c>
      <c r="Y49" s="12">
        <f t="shared" si="3"/>
        <v>1</v>
      </c>
      <c r="Z49" s="12">
        <f t="shared" si="3"/>
        <v>1</v>
      </c>
      <c r="AA49" s="12">
        <f t="shared" si="3"/>
        <v>0</v>
      </c>
      <c r="AB49" s="12">
        <f t="shared" si="3"/>
        <v>0</v>
      </c>
      <c r="AC49" s="12">
        <f t="shared" si="3"/>
        <v>1</v>
      </c>
      <c r="AD49" s="20">
        <f>SUM(E49:AC49)</f>
        <v>14</v>
      </c>
      <c r="AE49" s="14">
        <f>AD49/$AD$52</f>
        <v>0.56000000000000005</v>
      </c>
    </row>
    <row r="50" spans="3:31">
      <c r="C50" s="1"/>
      <c r="D50" s="69" t="s">
        <v>57</v>
      </c>
      <c r="E50" s="12">
        <f>COUNTIF(E12:E45,"X")</f>
        <v>0</v>
      </c>
      <c r="F50" s="12">
        <f t="shared" ref="F50:AC50" si="4">COUNTIF(F12:F45,"X")</f>
        <v>1</v>
      </c>
      <c r="G50" s="12">
        <f t="shared" si="4"/>
        <v>0</v>
      </c>
      <c r="H50" s="12">
        <f t="shared" si="4"/>
        <v>0</v>
      </c>
      <c r="I50" s="12">
        <f t="shared" si="4"/>
        <v>1</v>
      </c>
      <c r="J50" s="12">
        <f t="shared" si="4"/>
        <v>0</v>
      </c>
      <c r="K50" s="12">
        <f t="shared" si="4"/>
        <v>1</v>
      </c>
      <c r="L50" s="12">
        <f t="shared" si="4"/>
        <v>0</v>
      </c>
      <c r="M50" s="12">
        <f t="shared" si="4"/>
        <v>0</v>
      </c>
      <c r="N50" s="12">
        <f t="shared" si="4"/>
        <v>1</v>
      </c>
      <c r="O50" s="12">
        <f t="shared" si="4"/>
        <v>0</v>
      </c>
      <c r="P50" s="12">
        <f t="shared" si="4"/>
        <v>0</v>
      </c>
      <c r="Q50" s="12">
        <f t="shared" si="4"/>
        <v>0</v>
      </c>
      <c r="R50" s="12">
        <f t="shared" si="4"/>
        <v>1</v>
      </c>
      <c r="S50" s="12">
        <f t="shared" si="4"/>
        <v>1</v>
      </c>
      <c r="T50" s="12">
        <f t="shared" si="4"/>
        <v>0</v>
      </c>
      <c r="U50" s="12">
        <f t="shared" si="4"/>
        <v>0</v>
      </c>
      <c r="V50" s="12">
        <f t="shared" si="4"/>
        <v>1</v>
      </c>
      <c r="W50" s="12">
        <f t="shared" si="4"/>
        <v>1</v>
      </c>
      <c r="X50" s="12">
        <f t="shared" si="4"/>
        <v>0</v>
      </c>
      <c r="Y50" s="12">
        <f t="shared" si="4"/>
        <v>0</v>
      </c>
      <c r="Z50" s="12">
        <f t="shared" si="4"/>
        <v>0</v>
      </c>
      <c r="AA50" s="12">
        <f t="shared" si="4"/>
        <v>1</v>
      </c>
      <c r="AB50" s="12">
        <f t="shared" si="4"/>
        <v>1</v>
      </c>
      <c r="AC50" s="12">
        <f t="shared" si="4"/>
        <v>0</v>
      </c>
      <c r="AD50" s="21">
        <f t="shared" ref="AD50:AD51" si="5">SUM(E50:AC50)</f>
        <v>10</v>
      </c>
      <c r="AE50" s="15">
        <f>AD50/$AD$52</f>
        <v>0.4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1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1</v>
      </c>
      <c r="AE51" s="17">
        <f t="shared" ref="AE51:AE52" si="7">AD51/$AD$52</f>
        <v>0.04</v>
      </c>
    </row>
    <row r="52" spans="3:31">
      <c r="C52" s="1"/>
      <c r="D52" s="13" t="s">
        <v>30</v>
      </c>
      <c r="E52" s="22">
        <f t="shared" ref="E52:AD52" si="8">SUM(E49:E51)</f>
        <v>1</v>
      </c>
      <c r="F52" s="22">
        <f t="shared" si="8"/>
        <v>1</v>
      </c>
      <c r="G52" s="22">
        <f t="shared" si="8"/>
        <v>1</v>
      </c>
      <c r="H52" s="22">
        <f t="shared" si="8"/>
        <v>1</v>
      </c>
      <c r="I52" s="22">
        <f t="shared" si="8"/>
        <v>1</v>
      </c>
      <c r="J52" s="22">
        <f t="shared" si="8"/>
        <v>1</v>
      </c>
      <c r="K52" s="22">
        <f t="shared" si="8"/>
        <v>1</v>
      </c>
      <c r="L52" s="22">
        <f t="shared" si="8"/>
        <v>1</v>
      </c>
      <c r="M52" s="22">
        <f t="shared" si="8"/>
        <v>1</v>
      </c>
      <c r="N52" s="22">
        <f t="shared" si="8"/>
        <v>1</v>
      </c>
      <c r="O52" s="22">
        <f t="shared" si="8"/>
        <v>1</v>
      </c>
      <c r="P52" s="22">
        <f t="shared" si="8"/>
        <v>1</v>
      </c>
      <c r="Q52" s="22">
        <f t="shared" si="8"/>
        <v>1</v>
      </c>
      <c r="R52" s="22">
        <f t="shared" si="8"/>
        <v>1</v>
      </c>
      <c r="S52" s="22">
        <f t="shared" si="8"/>
        <v>1</v>
      </c>
      <c r="T52" s="22">
        <f t="shared" si="8"/>
        <v>1</v>
      </c>
      <c r="U52" s="22">
        <f t="shared" si="8"/>
        <v>1</v>
      </c>
      <c r="V52" s="22">
        <f t="shared" si="8"/>
        <v>1</v>
      </c>
      <c r="W52" s="22">
        <f t="shared" si="8"/>
        <v>1</v>
      </c>
      <c r="X52" s="22">
        <f t="shared" si="8"/>
        <v>1</v>
      </c>
      <c r="Y52" s="22">
        <f t="shared" si="8"/>
        <v>1</v>
      </c>
      <c r="Z52" s="22">
        <f t="shared" si="8"/>
        <v>1</v>
      </c>
      <c r="AA52" s="22">
        <f t="shared" si="8"/>
        <v>1</v>
      </c>
      <c r="AB52" s="22">
        <f t="shared" si="8"/>
        <v>1</v>
      </c>
      <c r="AC52" s="22">
        <f t="shared" si="8"/>
        <v>1</v>
      </c>
      <c r="AD52" s="23">
        <f t="shared" si="8"/>
        <v>25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85" t="s">
        <v>26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7"/>
    </row>
    <row r="57" spans="3:31" ht="23.25" customHeight="1">
      <c r="C57" s="1"/>
      <c r="D57" s="1"/>
      <c r="E57" s="224" t="s">
        <v>27</v>
      </c>
      <c r="F57" s="224"/>
      <c r="G57" s="224"/>
      <c r="H57" s="224"/>
      <c r="I57" s="224"/>
      <c r="J57" s="224"/>
      <c r="K57" s="225" t="s">
        <v>28</v>
      </c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197" t="s">
        <v>33</v>
      </c>
      <c r="X57" s="197"/>
      <c r="Y57" s="197"/>
      <c r="Z57" s="197"/>
      <c r="AA57" s="197"/>
      <c r="AB57" s="197"/>
      <c r="AC57" s="197"/>
    </row>
    <row r="58" spans="3:31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93">
        <f>SUM(F49,I49,T49,W49,Y49,AA49)</f>
        <v>2</v>
      </c>
      <c r="F59" s="193"/>
      <c r="G59" s="193"/>
      <c r="H59" s="193"/>
      <c r="I59" s="193"/>
      <c r="J59" s="193"/>
      <c r="K59" s="193">
        <f>SUM(E49,J49,K49,L49,M49,O49,P49,Q49,R49,U49,V49,Z49)</f>
        <v>9</v>
      </c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>
        <f>SUM(G49,H49,N49,S49,X49,AB49,AC49)</f>
        <v>3</v>
      </c>
      <c r="X59" s="193"/>
      <c r="Y59" s="193"/>
      <c r="Z59" s="193"/>
      <c r="AA59" s="193"/>
      <c r="AB59" s="193"/>
      <c r="AC59" s="193"/>
      <c r="AD59" s="32">
        <f>SUM(E59:AC59)</f>
        <v>14</v>
      </c>
    </row>
    <row r="60" spans="3:31" ht="20.25" customHeight="1">
      <c r="C60" s="1"/>
      <c r="D60" s="75" t="s">
        <v>57</v>
      </c>
      <c r="E60" s="171">
        <f>SUM(F50,I50,T50,W50,Y50,AA50)</f>
        <v>4</v>
      </c>
      <c r="F60" s="171"/>
      <c r="G60" s="171"/>
      <c r="H60" s="171"/>
      <c r="I60" s="171"/>
      <c r="J60" s="171"/>
      <c r="K60" s="171">
        <f>SUM(E50,J50,K50,L50,M50,O50,P50,Q50,R50,U50,V50,Z50)</f>
        <v>3</v>
      </c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>
        <f>SUM(G50,H50,N50,S50,X50,AB50,AC50)</f>
        <v>3</v>
      </c>
      <c r="X60" s="171"/>
      <c r="Y60" s="171"/>
      <c r="Z60" s="171"/>
      <c r="AA60" s="171"/>
      <c r="AB60" s="171"/>
      <c r="AC60" s="171"/>
      <c r="AD60" s="45">
        <f t="shared" ref="AD60:AD61" si="9">SUM(E60:AC60)</f>
        <v>10</v>
      </c>
    </row>
    <row r="61" spans="3:31" ht="18.75">
      <c r="C61" s="1"/>
      <c r="D61" s="42" t="s">
        <v>32</v>
      </c>
      <c r="E61" s="192">
        <f>SUM(F51,I51,T51,W51,Y51,AA51)</f>
        <v>0</v>
      </c>
      <c r="F61" s="192"/>
      <c r="G61" s="192"/>
      <c r="H61" s="192"/>
      <c r="I61" s="192"/>
      <c r="J61" s="192"/>
      <c r="K61" s="192">
        <f>SUM(E51,J51,K51,L51,M51,O51,P51,Q51,R51,U51,V51,Z51)</f>
        <v>0</v>
      </c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>
        <f>SUM(G51,H51,N51,S51,X51,AB51,AC51)</f>
        <v>1</v>
      </c>
      <c r="X61" s="192"/>
      <c r="Y61" s="192"/>
      <c r="Z61" s="192"/>
      <c r="AA61" s="192"/>
      <c r="AB61" s="192"/>
      <c r="AC61" s="192"/>
      <c r="AD61" s="46">
        <f t="shared" si="9"/>
        <v>1</v>
      </c>
    </row>
    <row r="62" spans="3:31">
      <c r="C62" s="1"/>
      <c r="D62" s="25" t="s">
        <v>29</v>
      </c>
      <c r="E62" s="191">
        <f>SUM(E59:J61)</f>
        <v>6</v>
      </c>
      <c r="F62" s="191"/>
      <c r="G62" s="191"/>
      <c r="H62" s="191"/>
      <c r="I62" s="191"/>
      <c r="J62" s="191"/>
      <c r="K62" s="223">
        <f>SUM(K59:V61)</f>
        <v>12</v>
      </c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>
        <f>SUM(W59:AC61)</f>
        <v>7</v>
      </c>
      <c r="X62" s="223"/>
      <c r="Y62" s="223"/>
      <c r="Z62" s="223"/>
      <c r="AA62" s="223"/>
      <c r="AB62" s="223"/>
      <c r="AC62" s="223"/>
      <c r="AD62" s="18">
        <f>SUM(E62:AC62)</f>
        <v>25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0.33333333333333331</v>
      </c>
      <c r="F66" s="33">
        <f>K59/$K$62</f>
        <v>0.75</v>
      </c>
      <c r="G66" s="33">
        <f>W59/$W$62</f>
        <v>0.42857142857142855</v>
      </c>
      <c r="H66" s="109"/>
    </row>
    <row r="67" spans="4:8">
      <c r="D67" s="75" t="s">
        <v>56</v>
      </c>
      <c r="E67" s="40">
        <f>E60/$E$62</f>
        <v>0.66666666666666663</v>
      </c>
      <c r="F67" s="40">
        <f>K60/$K$62</f>
        <v>0.25</v>
      </c>
      <c r="G67" s="40">
        <f>W60/$W$62</f>
        <v>0.42857142857142855</v>
      </c>
    </row>
    <row r="68" spans="4:8" ht="18.75">
      <c r="D68" s="42" t="s">
        <v>32</v>
      </c>
      <c r="E68" s="16">
        <f>E61/$E$62</f>
        <v>0</v>
      </c>
      <c r="F68" s="16">
        <f>K61/$K$62</f>
        <v>0</v>
      </c>
      <c r="G68" s="16">
        <f>W61/$W$62</f>
        <v>0.14285714285714285</v>
      </c>
    </row>
    <row r="69" spans="4:8" ht="18.600000000000001" customHeight="1">
      <c r="E69" s="109">
        <f>SUM(E66:E68)</f>
        <v>1</v>
      </c>
      <c r="F69" s="109">
        <f>SUM(F66:F68)</f>
        <v>1</v>
      </c>
      <c r="G69" s="109">
        <f>SUM(G66:G68)</f>
        <v>1</v>
      </c>
    </row>
    <row r="85" spans="4:30" ht="18.75">
      <c r="D85" s="181" t="s">
        <v>71</v>
      </c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</row>
    <row r="86" spans="4:30" ht="38.450000000000003" customHeight="1">
      <c r="D86" s="202" t="s">
        <v>83</v>
      </c>
      <c r="E86" s="203"/>
      <c r="F86" s="203"/>
      <c r="G86" s="204"/>
      <c r="H86" s="207" t="s">
        <v>124</v>
      </c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8"/>
    </row>
    <row r="87" spans="4:30" ht="38.450000000000003" customHeight="1">
      <c r="D87" s="182" t="s">
        <v>80</v>
      </c>
      <c r="E87" s="182"/>
      <c r="F87" s="182"/>
      <c r="G87" s="182"/>
      <c r="H87" s="205" t="s">
        <v>125</v>
      </c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6"/>
    </row>
    <row r="88" spans="4:30" ht="38.450000000000003" customHeight="1">
      <c r="D88" s="182" t="s">
        <v>82</v>
      </c>
      <c r="E88" s="182"/>
      <c r="F88" s="182"/>
      <c r="G88" s="182"/>
      <c r="H88" s="207" t="s">
        <v>124</v>
      </c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8"/>
    </row>
    <row r="89" spans="4:30" ht="38.450000000000003" customHeight="1">
      <c r="D89" s="182" t="s">
        <v>70</v>
      </c>
      <c r="E89" s="182"/>
      <c r="F89" s="182"/>
      <c r="G89" s="182"/>
      <c r="H89" s="209" t="s">
        <v>126</v>
      </c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10"/>
    </row>
    <row r="90" spans="4:30" ht="38.450000000000003" customHeight="1">
      <c r="D90" s="182" t="s">
        <v>81</v>
      </c>
      <c r="E90" s="182"/>
      <c r="F90" s="182"/>
      <c r="G90" s="182"/>
      <c r="H90" s="209" t="s">
        <v>127</v>
      </c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10"/>
    </row>
    <row r="91" spans="4:30">
      <c r="D91" s="133"/>
    </row>
    <row r="92" spans="4:30">
      <c r="D92" s="142"/>
    </row>
  </sheetData>
  <mergeCells count="43">
    <mergeCell ref="D88:G88"/>
    <mergeCell ref="H88:AD88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00000000-0002-0000-0200-000000000000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92"/>
  <sheetViews>
    <sheetView zoomScale="72" zoomScaleNormal="72" workbookViewId="0">
      <selection activeCell="H86" sqref="H86:AD90"/>
    </sheetView>
  </sheetViews>
  <sheetFormatPr baseColWidth="10" defaultRowHeight="1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19" t="s">
        <v>62</v>
      </c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</row>
    <row r="6" spans="3:35">
      <c r="AD6" s="229"/>
      <c r="AE6" s="229"/>
      <c r="AF6" s="229"/>
    </row>
    <row r="7" spans="3:35" ht="22.15" customHeight="1">
      <c r="D7" s="135" t="s">
        <v>68</v>
      </c>
      <c r="E7" s="159" t="s">
        <v>113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2</v>
      </c>
      <c r="Y7" s="155"/>
      <c r="AD7" s="147"/>
    </row>
    <row r="8" spans="3:35" ht="22.15" customHeight="1">
      <c r="D8" s="136" t="s">
        <v>47</v>
      </c>
      <c r="E8" s="157" t="s">
        <v>104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106</v>
      </c>
      <c r="Y8" s="155"/>
      <c r="Z8" s="68"/>
      <c r="AA8" s="229"/>
      <c r="AB8" s="229"/>
      <c r="AC8" s="229"/>
      <c r="AD8" s="153"/>
      <c r="AE8" s="153"/>
      <c r="AF8" s="153"/>
      <c r="AG8" s="153"/>
      <c r="AH8" s="153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>
      <c r="C10" s="238" t="s">
        <v>38</v>
      </c>
      <c r="D10" s="239"/>
      <c r="E10" s="240" t="s">
        <v>84</v>
      </c>
      <c r="F10" s="241"/>
      <c r="G10" s="241"/>
      <c r="H10" s="241"/>
      <c r="I10" s="242"/>
      <c r="J10" s="240" t="s">
        <v>85</v>
      </c>
      <c r="K10" s="241"/>
      <c r="L10" s="241"/>
      <c r="M10" s="241"/>
      <c r="N10" s="242"/>
      <c r="O10" s="243" t="s">
        <v>90</v>
      </c>
      <c r="P10" s="244"/>
      <c r="Q10" s="244"/>
      <c r="R10" s="244"/>
      <c r="S10" s="245"/>
      <c r="T10" s="243" t="s">
        <v>91</v>
      </c>
      <c r="U10" s="244"/>
      <c r="V10" s="244"/>
      <c r="W10" s="244"/>
      <c r="X10" s="245"/>
      <c r="Y10" s="234" t="s">
        <v>88</v>
      </c>
      <c r="Z10" s="235"/>
      <c r="AA10" s="235"/>
      <c r="AB10" s="235"/>
      <c r="AC10" s="236"/>
      <c r="AD10" s="237" t="s">
        <v>41</v>
      </c>
      <c r="AE10" s="237"/>
      <c r="AF10" s="237"/>
    </row>
    <row r="11" spans="3:35" ht="15.75" thickBot="1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>
      <c r="C12" s="57">
        <v>1</v>
      </c>
      <c r="D12" s="55" t="s">
        <v>101</v>
      </c>
      <c r="E12" s="67" t="s">
        <v>51</v>
      </c>
      <c r="F12" s="67" t="s">
        <v>44</v>
      </c>
      <c r="G12" s="67" t="s">
        <v>51</v>
      </c>
      <c r="H12" s="67" t="s">
        <v>44</v>
      </c>
      <c r="I12" s="67" t="s">
        <v>51</v>
      </c>
      <c r="J12" s="67" t="s">
        <v>51</v>
      </c>
      <c r="K12" s="67" t="s">
        <v>44</v>
      </c>
      <c r="L12" s="67" t="s">
        <v>51</v>
      </c>
      <c r="M12" s="67" t="s">
        <v>51</v>
      </c>
      <c r="N12" s="67" t="s">
        <v>44</v>
      </c>
      <c r="O12" s="67" t="s">
        <v>51</v>
      </c>
      <c r="P12" s="67" t="s">
        <v>44</v>
      </c>
      <c r="Q12" s="67" t="s">
        <v>51</v>
      </c>
      <c r="R12" s="67" t="s">
        <v>51</v>
      </c>
      <c r="S12" s="67" t="s">
        <v>44</v>
      </c>
      <c r="T12" s="67" t="s">
        <v>51</v>
      </c>
      <c r="U12" s="67" t="s">
        <v>51</v>
      </c>
      <c r="V12" s="67" t="s">
        <v>44</v>
      </c>
      <c r="W12" s="67" t="s">
        <v>44</v>
      </c>
      <c r="X12" s="67" t="s">
        <v>52</v>
      </c>
      <c r="Y12" s="67" t="s">
        <v>51</v>
      </c>
      <c r="Z12" s="67" t="s">
        <v>51</v>
      </c>
      <c r="AA12" s="67" t="s">
        <v>44</v>
      </c>
      <c r="AB12" s="67" t="s">
        <v>51</v>
      </c>
      <c r="AC12" s="67" t="s">
        <v>44</v>
      </c>
      <c r="AD12" s="128">
        <f>COUNTIF(E12:AC12,"✔")</f>
        <v>14</v>
      </c>
      <c r="AE12" s="130">
        <f>COUNTIF(E12:AC12,"X")</f>
        <v>10</v>
      </c>
      <c r="AF12" s="132">
        <f>COUNTIF(E12:AC12,"–")</f>
        <v>1</v>
      </c>
      <c r="AH12" s="151" t="s">
        <v>46</v>
      </c>
      <c r="AI12" s="152"/>
    </row>
    <row r="13" spans="3:35" ht="15.75">
      <c r="C13" s="57">
        <v>2</v>
      </c>
      <c r="D13" s="55" t="s">
        <v>102</v>
      </c>
      <c r="E13" s="67" t="s">
        <v>51</v>
      </c>
      <c r="F13" s="67" t="s">
        <v>51</v>
      </c>
      <c r="G13" s="67" t="s">
        <v>44</v>
      </c>
      <c r="H13" s="67" t="s">
        <v>44</v>
      </c>
      <c r="I13" s="67" t="s">
        <v>51</v>
      </c>
      <c r="J13" s="67" t="s">
        <v>51</v>
      </c>
      <c r="K13" s="67" t="s">
        <v>44</v>
      </c>
      <c r="L13" s="67" t="s">
        <v>51</v>
      </c>
      <c r="M13" s="67" t="s">
        <v>44</v>
      </c>
      <c r="N13" s="67" t="s">
        <v>51</v>
      </c>
      <c r="O13" s="67" t="s">
        <v>51</v>
      </c>
      <c r="P13" s="67" t="s">
        <v>44</v>
      </c>
      <c r="Q13" s="67" t="s">
        <v>51</v>
      </c>
      <c r="R13" s="67" t="s">
        <v>44</v>
      </c>
      <c r="S13" s="67" t="s">
        <v>51</v>
      </c>
      <c r="T13" s="67" t="s">
        <v>51</v>
      </c>
      <c r="U13" s="67" t="s">
        <v>44</v>
      </c>
      <c r="V13" s="67" t="s">
        <v>44</v>
      </c>
      <c r="W13" s="67" t="s">
        <v>51</v>
      </c>
      <c r="X13" s="67" t="s">
        <v>51</v>
      </c>
      <c r="Y13" s="67" t="s">
        <v>44</v>
      </c>
      <c r="Z13" s="67" t="s">
        <v>44</v>
      </c>
      <c r="AA13" s="67" t="s">
        <v>51</v>
      </c>
      <c r="AB13" s="67" t="s">
        <v>51</v>
      </c>
      <c r="AC13" s="67" t="s">
        <v>51</v>
      </c>
      <c r="AD13" s="128">
        <v>15</v>
      </c>
      <c r="AE13" s="130">
        <f>COUNTIF(E13:AC13,"X")</f>
        <v>10</v>
      </c>
      <c r="AF13" s="132">
        <f t="shared" ref="AF13:AF14" si="0">COUNTIF(F13:AD13,"O")</f>
        <v>0</v>
      </c>
      <c r="AH13" s="78" t="s">
        <v>48</v>
      </c>
      <c r="AI13" s="71" t="s">
        <v>51</v>
      </c>
    </row>
    <row r="14" spans="3:35" ht="15.75">
      <c r="C14" s="57">
        <v>3</v>
      </c>
      <c r="D14" s="55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28">
        <f t="shared" ref="AD14:AD45" si="1">COUNTIF(E14:AC14,"A")</f>
        <v>0</v>
      </c>
      <c r="AE14" s="130">
        <f t="shared" ref="AE14:AE45" si="2">COUNTIF(E14:AC14,"X")</f>
        <v>0</v>
      </c>
      <c r="AF14" s="132">
        <f t="shared" si="0"/>
        <v>0</v>
      </c>
      <c r="AH14" s="78" t="s">
        <v>49</v>
      </c>
      <c r="AI14" s="72" t="s">
        <v>44</v>
      </c>
    </row>
    <row r="15" spans="3:35" ht="19.5" thickBot="1">
      <c r="C15" s="57">
        <v>4</v>
      </c>
      <c r="D15" s="55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 t="s">
        <v>44</v>
      </c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128">
        <f t="shared" si="1"/>
        <v>0</v>
      </c>
      <c r="AE15" s="130">
        <f t="shared" si="2"/>
        <v>1</v>
      </c>
      <c r="AF15" s="132">
        <f>COUNTIF(F15:AD15,"O")</f>
        <v>0</v>
      </c>
      <c r="AH15" s="79" t="s">
        <v>50</v>
      </c>
      <c r="AI15" s="74" t="s">
        <v>52</v>
      </c>
    </row>
    <row r="16" spans="3:35">
      <c r="C16" s="57">
        <v>5</v>
      </c>
      <c r="D16" s="55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si="1"/>
        <v>0</v>
      </c>
      <c r="AE16" s="130">
        <f t="shared" si="2"/>
        <v>0</v>
      </c>
      <c r="AF16" s="132">
        <f t="shared" ref="AF16:AF45" si="3">COUNTIF(F16:AD16,"O")</f>
        <v>0</v>
      </c>
      <c r="AH16" s="62"/>
    </row>
    <row r="17" spans="3:32"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1"/>
        <v>0</v>
      </c>
      <c r="AE17" s="130">
        <f t="shared" si="2"/>
        <v>0</v>
      </c>
      <c r="AF17" s="132">
        <f t="shared" si="3"/>
        <v>0</v>
      </c>
    </row>
    <row r="18" spans="3:32"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1"/>
        <v>0</v>
      </c>
      <c r="AE18" s="130">
        <f t="shared" si="2"/>
        <v>0</v>
      </c>
      <c r="AF18" s="132">
        <f t="shared" si="3"/>
        <v>0</v>
      </c>
    </row>
    <row r="19" spans="3:32"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1"/>
        <v>0</v>
      </c>
      <c r="AE19" s="130">
        <f t="shared" si="2"/>
        <v>0</v>
      </c>
      <c r="AF19" s="132">
        <f t="shared" si="3"/>
        <v>0</v>
      </c>
    </row>
    <row r="20" spans="3:32"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1"/>
        <v>0</v>
      </c>
      <c r="AE20" s="130">
        <f t="shared" si="2"/>
        <v>0</v>
      </c>
      <c r="AF20" s="132">
        <f t="shared" si="3"/>
        <v>0</v>
      </c>
    </row>
    <row r="21" spans="3:32"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1"/>
        <v>0</v>
      </c>
      <c r="AE21" s="130">
        <f t="shared" si="2"/>
        <v>0</v>
      </c>
      <c r="AF21" s="132">
        <f t="shared" si="3"/>
        <v>0</v>
      </c>
    </row>
    <row r="22" spans="3:32"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1"/>
        <v>0</v>
      </c>
      <c r="AE22" s="130">
        <f t="shared" si="2"/>
        <v>0</v>
      </c>
      <c r="AF22" s="132">
        <f t="shared" si="3"/>
        <v>0</v>
      </c>
    </row>
    <row r="23" spans="3:32"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1"/>
        <v>0</v>
      </c>
      <c r="AE23" s="130">
        <f t="shared" si="2"/>
        <v>0</v>
      </c>
      <c r="AF23" s="132">
        <f t="shared" si="3"/>
        <v>0</v>
      </c>
    </row>
    <row r="24" spans="3:32"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1"/>
        <v>0</v>
      </c>
      <c r="AE24" s="130">
        <f t="shared" si="2"/>
        <v>0</v>
      </c>
      <c r="AF24" s="132">
        <f t="shared" si="3"/>
        <v>0</v>
      </c>
    </row>
    <row r="25" spans="3:32"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1"/>
        <v>0</v>
      </c>
      <c r="AE25" s="130">
        <f t="shared" si="2"/>
        <v>0</v>
      </c>
      <c r="AF25" s="132">
        <f t="shared" si="3"/>
        <v>0</v>
      </c>
    </row>
    <row r="26" spans="3:32"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1"/>
        <v>0</v>
      </c>
      <c r="AE26" s="130">
        <f t="shared" si="2"/>
        <v>0</v>
      </c>
      <c r="AF26" s="132">
        <f t="shared" si="3"/>
        <v>0</v>
      </c>
    </row>
    <row r="27" spans="3:32"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1"/>
        <v>0</v>
      </c>
      <c r="AE27" s="130">
        <f t="shared" si="2"/>
        <v>0</v>
      </c>
      <c r="AF27" s="132">
        <f t="shared" si="3"/>
        <v>0</v>
      </c>
    </row>
    <row r="28" spans="3:32"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1"/>
        <v>0</v>
      </c>
      <c r="AE28" s="130">
        <f t="shared" si="2"/>
        <v>0</v>
      </c>
      <c r="AF28" s="132">
        <f t="shared" si="3"/>
        <v>0</v>
      </c>
    </row>
    <row r="29" spans="3:32"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1"/>
        <v>0</v>
      </c>
      <c r="AE29" s="130">
        <f t="shared" si="2"/>
        <v>0</v>
      </c>
      <c r="AF29" s="132">
        <f t="shared" si="3"/>
        <v>0</v>
      </c>
    </row>
    <row r="30" spans="3:32"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1"/>
        <v>0</v>
      </c>
      <c r="AE30" s="130">
        <f t="shared" si="2"/>
        <v>0</v>
      </c>
      <c r="AF30" s="132">
        <f t="shared" si="3"/>
        <v>0</v>
      </c>
    </row>
    <row r="31" spans="3:32"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1"/>
        <v>0</v>
      </c>
      <c r="AE31" s="130">
        <f t="shared" si="2"/>
        <v>0</v>
      </c>
      <c r="AF31" s="132">
        <f t="shared" si="3"/>
        <v>0</v>
      </c>
    </row>
    <row r="32" spans="3:32"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1"/>
        <v>0</v>
      </c>
      <c r="AE32" s="130">
        <f t="shared" si="2"/>
        <v>0</v>
      </c>
      <c r="AF32" s="132">
        <f t="shared" si="3"/>
        <v>0</v>
      </c>
    </row>
    <row r="33" spans="3:32"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1"/>
        <v>0</v>
      </c>
      <c r="AE33" s="130">
        <f t="shared" si="2"/>
        <v>0</v>
      </c>
      <c r="AF33" s="132">
        <f t="shared" si="3"/>
        <v>0</v>
      </c>
    </row>
    <row r="34" spans="3:32"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1"/>
        <v>0</v>
      </c>
      <c r="AE34" s="130">
        <f t="shared" si="2"/>
        <v>0</v>
      </c>
      <c r="AF34" s="132">
        <f t="shared" si="3"/>
        <v>0</v>
      </c>
    </row>
    <row r="35" spans="3:32"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1"/>
        <v>0</v>
      </c>
      <c r="AE35" s="130">
        <f t="shared" si="2"/>
        <v>0</v>
      </c>
      <c r="AF35" s="132">
        <f t="shared" si="3"/>
        <v>0</v>
      </c>
    </row>
    <row r="36" spans="3:32"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1"/>
        <v>0</v>
      </c>
      <c r="AE36" s="130">
        <f t="shared" si="2"/>
        <v>0</v>
      </c>
      <c r="AF36" s="132">
        <f t="shared" si="3"/>
        <v>0</v>
      </c>
    </row>
    <row r="37" spans="3:32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1"/>
        <v>0</v>
      </c>
      <c r="AE37" s="130">
        <f t="shared" si="2"/>
        <v>0</v>
      </c>
      <c r="AF37" s="132">
        <f t="shared" si="3"/>
        <v>0</v>
      </c>
    </row>
    <row r="38" spans="3:32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1"/>
        <v>0</v>
      </c>
      <c r="AE38" s="130">
        <f t="shared" si="2"/>
        <v>0</v>
      </c>
      <c r="AF38" s="132">
        <f t="shared" si="3"/>
        <v>0</v>
      </c>
    </row>
    <row r="39" spans="3:32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1"/>
        <v>0</v>
      </c>
      <c r="AE39" s="130">
        <f t="shared" si="2"/>
        <v>0</v>
      </c>
      <c r="AF39" s="132">
        <f t="shared" si="3"/>
        <v>0</v>
      </c>
    </row>
    <row r="40" spans="3:32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1"/>
        <v>0</v>
      </c>
      <c r="AE40" s="130">
        <f t="shared" si="2"/>
        <v>0</v>
      </c>
      <c r="AF40" s="132">
        <f t="shared" si="3"/>
        <v>0</v>
      </c>
    </row>
    <row r="41" spans="3:32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1"/>
        <v>0</v>
      </c>
      <c r="AE41" s="130">
        <f t="shared" si="2"/>
        <v>0</v>
      </c>
      <c r="AF41" s="132">
        <f t="shared" si="3"/>
        <v>0</v>
      </c>
    </row>
    <row r="42" spans="3:32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1"/>
        <v>0</v>
      </c>
      <c r="AE42" s="130">
        <f t="shared" si="2"/>
        <v>0</v>
      </c>
      <c r="AF42" s="132">
        <f t="shared" si="3"/>
        <v>0</v>
      </c>
    </row>
    <row r="43" spans="3:32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1"/>
        <v>0</v>
      </c>
      <c r="AE43" s="130">
        <f t="shared" si="2"/>
        <v>0</v>
      </c>
      <c r="AF43" s="132">
        <f t="shared" si="3"/>
        <v>0</v>
      </c>
    </row>
    <row r="44" spans="3:32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1"/>
        <v>0</v>
      </c>
      <c r="AE44" s="130">
        <f t="shared" si="2"/>
        <v>0</v>
      </c>
      <c r="AF44" s="132">
        <f t="shared" si="3"/>
        <v>0</v>
      </c>
    </row>
    <row r="45" spans="3:32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1"/>
        <v>0</v>
      </c>
      <c r="AE45" s="130">
        <f t="shared" si="2"/>
        <v>0</v>
      </c>
      <c r="AF45" s="132">
        <f t="shared" si="3"/>
        <v>0</v>
      </c>
    </row>
    <row r="46" spans="3:32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2</v>
      </c>
      <c r="F49" s="12">
        <f t="shared" ref="F49:AC49" si="4">COUNTIF(F12:F45,"✔")</f>
        <v>1</v>
      </c>
      <c r="G49" s="12">
        <f t="shared" si="4"/>
        <v>1</v>
      </c>
      <c r="H49" s="12">
        <f t="shared" si="4"/>
        <v>0</v>
      </c>
      <c r="I49" s="12">
        <f t="shared" si="4"/>
        <v>2</v>
      </c>
      <c r="J49" s="12">
        <f t="shared" si="4"/>
        <v>2</v>
      </c>
      <c r="K49" s="12">
        <f t="shared" si="4"/>
        <v>0</v>
      </c>
      <c r="L49" s="12">
        <f t="shared" si="4"/>
        <v>2</v>
      </c>
      <c r="M49" s="12">
        <f t="shared" si="4"/>
        <v>1</v>
      </c>
      <c r="N49" s="12">
        <f t="shared" si="4"/>
        <v>1</v>
      </c>
      <c r="O49" s="12">
        <f t="shared" si="4"/>
        <v>2</v>
      </c>
      <c r="P49" s="12">
        <f t="shared" si="4"/>
        <v>0</v>
      </c>
      <c r="Q49" s="12">
        <f t="shared" si="4"/>
        <v>2</v>
      </c>
      <c r="R49" s="12">
        <f t="shared" si="4"/>
        <v>1</v>
      </c>
      <c r="S49" s="12">
        <f t="shared" si="4"/>
        <v>1</v>
      </c>
      <c r="T49" s="12">
        <f t="shared" si="4"/>
        <v>2</v>
      </c>
      <c r="U49" s="12">
        <f t="shared" si="4"/>
        <v>1</v>
      </c>
      <c r="V49" s="12">
        <f t="shared" si="4"/>
        <v>0</v>
      </c>
      <c r="W49" s="12">
        <f t="shared" si="4"/>
        <v>1</v>
      </c>
      <c r="X49" s="12">
        <f t="shared" si="4"/>
        <v>1</v>
      </c>
      <c r="Y49" s="12">
        <f t="shared" si="4"/>
        <v>1</v>
      </c>
      <c r="Z49" s="12">
        <f t="shared" si="4"/>
        <v>1</v>
      </c>
      <c r="AA49" s="12">
        <f t="shared" si="4"/>
        <v>1</v>
      </c>
      <c r="AB49" s="12">
        <f t="shared" si="4"/>
        <v>2</v>
      </c>
      <c r="AC49" s="12">
        <f t="shared" si="4"/>
        <v>1</v>
      </c>
      <c r="AD49" s="20">
        <f>SUM(E49:AC49)</f>
        <v>29</v>
      </c>
      <c r="AE49" s="14">
        <f>AD49/$AD$52</f>
        <v>0.56862745098039214</v>
      </c>
    </row>
    <row r="50" spans="3:31">
      <c r="C50" s="1"/>
      <c r="D50" s="69" t="s">
        <v>63</v>
      </c>
      <c r="E50" s="12">
        <f>COUNTIF(E12:E45,"X")</f>
        <v>0</v>
      </c>
      <c r="F50" s="12">
        <f t="shared" ref="F50:AC50" si="5">COUNTIF(F12:F45,"X")</f>
        <v>1</v>
      </c>
      <c r="G50" s="12">
        <f t="shared" si="5"/>
        <v>1</v>
      </c>
      <c r="H50" s="12">
        <f t="shared" si="5"/>
        <v>2</v>
      </c>
      <c r="I50" s="12">
        <f t="shared" si="5"/>
        <v>0</v>
      </c>
      <c r="J50" s="12">
        <f t="shared" si="5"/>
        <v>0</v>
      </c>
      <c r="K50" s="12">
        <f t="shared" si="5"/>
        <v>2</v>
      </c>
      <c r="L50" s="12">
        <f t="shared" si="5"/>
        <v>0</v>
      </c>
      <c r="M50" s="12">
        <f t="shared" si="5"/>
        <v>1</v>
      </c>
      <c r="N50" s="12">
        <f t="shared" si="5"/>
        <v>1</v>
      </c>
      <c r="O50" s="12">
        <f t="shared" si="5"/>
        <v>0</v>
      </c>
      <c r="P50" s="12">
        <f t="shared" si="5"/>
        <v>2</v>
      </c>
      <c r="Q50" s="12">
        <f t="shared" si="5"/>
        <v>0</v>
      </c>
      <c r="R50" s="12">
        <f t="shared" si="5"/>
        <v>2</v>
      </c>
      <c r="S50" s="12">
        <f t="shared" si="5"/>
        <v>1</v>
      </c>
      <c r="T50" s="12">
        <f t="shared" si="5"/>
        <v>0</v>
      </c>
      <c r="U50" s="12">
        <f t="shared" si="5"/>
        <v>1</v>
      </c>
      <c r="V50" s="12">
        <f t="shared" si="5"/>
        <v>2</v>
      </c>
      <c r="W50" s="12">
        <f t="shared" si="5"/>
        <v>1</v>
      </c>
      <c r="X50" s="12">
        <f t="shared" si="5"/>
        <v>0</v>
      </c>
      <c r="Y50" s="12">
        <f t="shared" si="5"/>
        <v>1</v>
      </c>
      <c r="Z50" s="12">
        <f t="shared" si="5"/>
        <v>1</v>
      </c>
      <c r="AA50" s="12">
        <f t="shared" si="5"/>
        <v>1</v>
      </c>
      <c r="AB50" s="12">
        <f t="shared" si="5"/>
        <v>0</v>
      </c>
      <c r="AC50" s="12">
        <f t="shared" si="5"/>
        <v>1</v>
      </c>
      <c r="AD50" s="21">
        <f t="shared" ref="AD50:AD51" si="6">SUM(E50:AC50)</f>
        <v>21</v>
      </c>
      <c r="AE50" s="15">
        <f>AD50/$AD$52</f>
        <v>0.41176470588235292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7">COUNTIF(F12:F45,"–")</f>
        <v>0</v>
      </c>
      <c r="G51" s="12">
        <f t="shared" si="7"/>
        <v>0</v>
      </c>
      <c r="H51" s="12">
        <f t="shared" si="7"/>
        <v>0</v>
      </c>
      <c r="I51" s="12">
        <f t="shared" si="7"/>
        <v>0</v>
      </c>
      <c r="J51" s="12">
        <f t="shared" si="7"/>
        <v>0</v>
      </c>
      <c r="K51" s="12">
        <f t="shared" si="7"/>
        <v>0</v>
      </c>
      <c r="L51" s="12">
        <f t="shared" si="7"/>
        <v>0</v>
      </c>
      <c r="M51" s="12">
        <f t="shared" si="7"/>
        <v>0</v>
      </c>
      <c r="N51" s="12">
        <f t="shared" si="7"/>
        <v>0</v>
      </c>
      <c r="O51" s="12">
        <f t="shared" si="7"/>
        <v>0</v>
      </c>
      <c r="P51" s="12">
        <f t="shared" si="7"/>
        <v>0</v>
      </c>
      <c r="Q51" s="12">
        <f t="shared" si="7"/>
        <v>0</v>
      </c>
      <c r="R51" s="12">
        <f t="shared" si="7"/>
        <v>0</v>
      </c>
      <c r="S51" s="12">
        <f t="shared" si="7"/>
        <v>0</v>
      </c>
      <c r="T51" s="12">
        <f t="shared" si="7"/>
        <v>0</v>
      </c>
      <c r="U51" s="12">
        <f t="shared" si="7"/>
        <v>0</v>
      </c>
      <c r="V51" s="12">
        <f t="shared" si="7"/>
        <v>0</v>
      </c>
      <c r="W51" s="12">
        <f t="shared" si="7"/>
        <v>0</v>
      </c>
      <c r="X51" s="12">
        <f t="shared" si="7"/>
        <v>1</v>
      </c>
      <c r="Y51" s="12">
        <f t="shared" si="7"/>
        <v>0</v>
      </c>
      <c r="Z51" s="12">
        <f t="shared" si="7"/>
        <v>0</v>
      </c>
      <c r="AA51" s="12">
        <f t="shared" si="7"/>
        <v>0</v>
      </c>
      <c r="AB51" s="12">
        <f t="shared" si="7"/>
        <v>0</v>
      </c>
      <c r="AC51" s="12">
        <f t="shared" si="7"/>
        <v>0</v>
      </c>
      <c r="AD51" s="44">
        <f t="shared" si="6"/>
        <v>1</v>
      </c>
      <c r="AE51" s="17">
        <f t="shared" ref="AE51:AE52" si="8">AD51/$AD$52</f>
        <v>1.9607843137254902E-2</v>
      </c>
    </row>
    <row r="52" spans="3:31">
      <c r="C52" s="1"/>
      <c r="D52" s="13" t="s">
        <v>30</v>
      </c>
      <c r="E52" s="22">
        <f t="shared" ref="E52:AD52" si="9">SUM(E49:E51)</f>
        <v>2</v>
      </c>
      <c r="F52" s="22">
        <f t="shared" si="9"/>
        <v>2</v>
      </c>
      <c r="G52" s="22">
        <f t="shared" si="9"/>
        <v>2</v>
      </c>
      <c r="H52" s="22">
        <f t="shared" si="9"/>
        <v>2</v>
      </c>
      <c r="I52" s="22">
        <f t="shared" si="9"/>
        <v>2</v>
      </c>
      <c r="J52" s="22">
        <f t="shared" si="9"/>
        <v>2</v>
      </c>
      <c r="K52" s="22">
        <f t="shared" si="9"/>
        <v>2</v>
      </c>
      <c r="L52" s="22">
        <f t="shared" si="9"/>
        <v>2</v>
      </c>
      <c r="M52" s="22">
        <f t="shared" si="9"/>
        <v>2</v>
      </c>
      <c r="N52" s="22">
        <f t="shared" si="9"/>
        <v>2</v>
      </c>
      <c r="O52" s="22">
        <f t="shared" si="9"/>
        <v>2</v>
      </c>
      <c r="P52" s="22">
        <f t="shared" si="9"/>
        <v>2</v>
      </c>
      <c r="Q52" s="22">
        <f t="shared" si="9"/>
        <v>2</v>
      </c>
      <c r="R52" s="22">
        <f t="shared" si="9"/>
        <v>3</v>
      </c>
      <c r="S52" s="22">
        <f t="shared" si="9"/>
        <v>2</v>
      </c>
      <c r="T52" s="22">
        <f t="shared" si="9"/>
        <v>2</v>
      </c>
      <c r="U52" s="22">
        <f t="shared" si="9"/>
        <v>2</v>
      </c>
      <c r="V52" s="22">
        <f t="shared" si="9"/>
        <v>2</v>
      </c>
      <c r="W52" s="22">
        <f t="shared" si="9"/>
        <v>2</v>
      </c>
      <c r="X52" s="22">
        <f t="shared" si="9"/>
        <v>2</v>
      </c>
      <c r="Y52" s="22">
        <f t="shared" si="9"/>
        <v>2</v>
      </c>
      <c r="Z52" s="22">
        <f t="shared" si="9"/>
        <v>2</v>
      </c>
      <c r="AA52" s="22">
        <f t="shared" si="9"/>
        <v>2</v>
      </c>
      <c r="AB52" s="22">
        <f t="shared" si="9"/>
        <v>2</v>
      </c>
      <c r="AC52" s="22">
        <f t="shared" si="9"/>
        <v>2</v>
      </c>
      <c r="AD52" s="23">
        <f t="shared" si="9"/>
        <v>51</v>
      </c>
      <c r="AE52" s="34">
        <f t="shared" si="8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85" t="s">
        <v>26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7"/>
    </row>
    <row r="57" spans="3:31" ht="23.25" customHeight="1">
      <c r="C57" s="1"/>
      <c r="D57" s="1"/>
      <c r="E57" s="188" t="s">
        <v>27</v>
      </c>
      <c r="F57" s="189"/>
      <c r="G57" s="189"/>
      <c r="H57" s="189"/>
      <c r="I57" s="189"/>
      <c r="J57" s="190"/>
      <c r="K57" s="233" t="s">
        <v>28</v>
      </c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30" t="s">
        <v>33</v>
      </c>
      <c r="W57" s="231"/>
      <c r="X57" s="231"/>
      <c r="Y57" s="231"/>
      <c r="Z57" s="231"/>
      <c r="AA57" s="231"/>
      <c r="AB57" s="231"/>
      <c r="AC57" s="232"/>
    </row>
    <row r="58" spans="3:31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51" t="s">
        <v>35</v>
      </c>
      <c r="E59" s="193">
        <f>SUM(E49,J49,O49,T49,Y49,AA49)</f>
        <v>10</v>
      </c>
      <c r="F59" s="193"/>
      <c r="G59" s="193"/>
      <c r="H59" s="193"/>
      <c r="I59" s="193"/>
      <c r="J59" s="193"/>
      <c r="K59" s="193">
        <f>SUM(F49,G49,K49,L49,M49,P49,Q49,R49,U49,W49,Z49)</f>
        <v>11</v>
      </c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>
        <f>SUM(H49,I49,N49,S49,V49,X49,AB49,AC49)</f>
        <v>8</v>
      </c>
      <c r="W59" s="193"/>
      <c r="X59" s="193"/>
      <c r="Y59" s="193"/>
      <c r="Z59" s="193"/>
      <c r="AA59" s="193"/>
      <c r="AB59" s="193"/>
      <c r="AC59" s="193"/>
      <c r="AD59" s="19">
        <f>SUM(E59:AC59)</f>
        <v>29</v>
      </c>
    </row>
    <row r="60" spans="3:31" ht="15.75" customHeight="1">
      <c r="C60" s="1"/>
      <c r="D60" s="81" t="s">
        <v>57</v>
      </c>
      <c r="E60" s="171">
        <f>SUM(E50,J50,O50,T50,Y50,AA50)</f>
        <v>2</v>
      </c>
      <c r="F60" s="171"/>
      <c r="G60" s="171"/>
      <c r="H60" s="171"/>
      <c r="I60" s="171"/>
      <c r="J60" s="171"/>
      <c r="K60" s="171">
        <f>SUM(F50,G50,K50,L50,M50,P50,Q50,R50,U50,W50,Z50)</f>
        <v>12</v>
      </c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>
        <f>SUM(H50,I50,N50,S50,V50,X50,AB50,AC50)</f>
        <v>7</v>
      </c>
      <c r="W60" s="171"/>
      <c r="X60" s="171"/>
      <c r="Y60" s="171"/>
      <c r="Z60" s="171"/>
      <c r="AA60" s="171"/>
      <c r="AB60" s="171"/>
      <c r="AC60" s="171"/>
      <c r="AD60" s="24">
        <f t="shared" ref="AD60:AD61" si="10">SUM(E60:AC60)</f>
        <v>21</v>
      </c>
    </row>
    <row r="61" spans="3:31" ht="18.75">
      <c r="C61" s="1"/>
      <c r="D61" s="52" t="s">
        <v>32</v>
      </c>
      <c r="E61" s="192">
        <f>SUM(E51,J51,O51,T51,Y51,AA51)</f>
        <v>0</v>
      </c>
      <c r="F61" s="192"/>
      <c r="G61" s="192"/>
      <c r="H61" s="192"/>
      <c r="I61" s="192"/>
      <c r="J61" s="192"/>
      <c r="K61" s="192">
        <f>SUM(F51,G51,K51,L51,M51,P51,Q51,R51,U51,W51,Z51)</f>
        <v>0</v>
      </c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>
        <f>SUM(H51,I51,N51,S51,V51,X51,AB51,AC51)</f>
        <v>1</v>
      </c>
      <c r="W61" s="192"/>
      <c r="X61" s="192"/>
      <c r="Y61" s="192"/>
      <c r="Z61" s="192"/>
      <c r="AA61" s="192"/>
      <c r="AB61" s="192"/>
      <c r="AC61" s="192"/>
      <c r="AD61" s="41">
        <f t="shared" si="10"/>
        <v>1</v>
      </c>
    </row>
    <row r="62" spans="3:31">
      <c r="C62" s="1"/>
      <c r="D62" s="53" t="s">
        <v>29</v>
      </c>
      <c r="E62" s="223">
        <f>SUM(E59:J61)</f>
        <v>12</v>
      </c>
      <c r="F62" s="223"/>
      <c r="G62" s="223"/>
      <c r="H62" s="223"/>
      <c r="I62" s="223"/>
      <c r="J62" s="223"/>
      <c r="K62" s="223">
        <f>SUM(K59:U61)</f>
        <v>23</v>
      </c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>
        <f>SUM(V59:AC61)</f>
        <v>16</v>
      </c>
      <c r="W62" s="223"/>
      <c r="X62" s="223"/>
      <c r="Y62" s="223"/>
      <c r="Z62" s="223"/>
      <c r="AA62" s="223"/>
      <c r="AB62" s="223"/>
      <c r="AC62" s="223"/>
      <c r="AD62" s="18">
        <f>SUM(E62:AC62)</f>
        <v>51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E65" s="4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0.83333333333333337</v>
      </c>
      <c r="F66" s="37">
        <f>K59/$K$62</f>
        <v>0.47826086956521741</v>
      </c>
      <c r="G66" s="37">
        <f>V59/$V$62</f>
        <v>0.5</v>
      </c>
    </row>
    <row r="67" spans="4:7">
      <c r="D67" s="75" t="s">
        <v>56</v>
      </c>
      <c r="E67" s="40">
        <f>E60/$E$62</f>
        <v>0.16666666666666666</v>
      </c>
      <c r="F67" s="37">
        <f>K60/$K$62</f>
        <v>0.52173913043478259</v>
      </c>
      <c r="G67" s="37">
        <f>V60/$V$62</f>
        <v>0.4375</v>
      </c>
    </row>
    <row r="68" spans="4:7" ht="18.75">
      <c r="D68" s="42" t="s">
        <v>32</v>
      </c>
      <c r="E68" s="16">
        <f>E61/$E$62</f>
        <v>0</v>
      </c>
      <c r="F68" s="37">
        <f>K61/$K$62</f>
        <v>0</v>
      </c>
      <c r="G68" s="37">
        <f>V61/$V$62</f>
        <v>6.25E-2</v>
      </c>
    </row>
    <row r="69" spans="4:7">
      <c r="E69" s="109">
        <f>SUM(E66:E68)</f>
        <v>1</v>
      </c>
      <c r="F69" s="109">
        <f t="shared" ref="F69:G69" si="11">SUM(F66:F68)</f>
        <v>1</v>
      </c>
      <c r="G69" s="109">
        <f t="shared" si="11"/>
        <v>1</v>
      </c>
    </row>
    <row r="85" spans="4:30" ht="18.75">
      <c r="D85" s="181" t="s">
        <v>71</v>
      </c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</row>
    <row r="86" spans="4:30" ht="33.6" customHeight="1">
      <c r="D86" s="202" t="s">
        <v>83</v>
      </c>
      <c r="E86" s="203"/>
      <c r="F86" s="203"/>
      <c r="G86" s="204"/>
      <c r="H86" s="207" t="s">
        <v>128</v>
      </c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8"/>
    </row>
    <row r="87" spans="4:30" ht="33.6" customHeight="1">
      <c r="D87" s="182" t="s">
        <v>80</v>
      </c>
      <c r="E87" s="182"/>
      <c r="F87" s="182"/>
      <c r="G87" s="182"/>
      <c r="H87" s="205" t="s">
        <v>120</v>
      </c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6"/>
    </row>
    <row r="88" spans="4:30" ht="33.6" customHeight="1">
      <c r="D88" s="182" t="s">
        <v>82</v>
      </c>
      <c r="E88" s="182"/>
      <c r="F88" s="182"/>
      <c r="G88" s="182"/>
      <c r="H88" s="183" t="s">
        <v>129</v>
      </c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4"/>
    </row>
    <row r="89" spans="4:30" ht="33.6" customHeight="1">
      <c r="D89" s="182" t="s">
        <v>70</v>
      </c>
      <c r="E89" s="182"/>
      <c r="F89" s="182"/>
      <c r="G89" s="182"/>
      <c r="H89" s="209" t="s">
        <v>130</v>
      </c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10"/>
    </row>
    <row r="90" spans="4:30" ht="33.6" customHeight="1">
      <c r="D90" s="182" t="s">
        <v>81</v>
      </c>
      <c r="E90" s="182"/>
      <c r="F90" s="182"/>
      <c r="G90" s="182"/>
      <c r="H90" s="209" t="s">
        <v>123</v>
      </c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10"/>
    </row>
    <row r="91" spans="4:30">
      <c r="D91" s="134"/>
    </row>
    <row r="92" spans="4:30">
      <c r="Z92" s="137"/>
      <c r="AA92" s="138"/>
      <c r="AB92" s="138"/>
      <c r="AC92" s="138"/>
      <c r="AD92" s="138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 xr:uid="{00000000-0002-0000-0300-000000000000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99"/>
  <sheetViews>
    <sheetView zoomScale="60" zoomScaleNormal="60" workbookViewId="0">
      <selection activeCell="D16" sqref="D16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>
      <c r="D2" s="246" t="s">
        <v>64</v>
      </c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</row>
    <row r="3" spans="1:35" s="148" customFormat="1"/>
    <row r="4" spans="1:35" s="148" customFormat="1"/>
    <row r="5" spans="1:35" s="148" customFormat="1"/>
    <row r="6" spans="1:35" s="148" customFormat="1">
      <c r="AD6" s="150"/>
    </row>
    <row r="7" spans="1:35" ht="22.15" customHeight="1">
      <c r="D7" s="135" t="s">
        <v>68</v>
      </c>
      <c r="E7" s="159" t="s">
        <v>113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5</v>
      </c>
      <c r="Y7" s="155"/>
      <c r="AD7" s="87"/>
    </row>
    <row r="8" spans="1:35" ht="22.15" customHeight="1">
      <c r="D8" s="136" t="s">
        <v>47</v>
      </c>
      <c r="E8" s="157" t="s">
        <v>104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106</v>
      </c>
      <c r="Y8" s="155"/>
      <c r="Z8" s="68"/>
      <c r="AA8" s="68"/>
      <c r="AD8" s="153"/>
      <c r="AE8" s="153"/>
      <c r="AF8" s="153"/>
      <c r="AG8" s="153"/>
      <c r="AH8" s="153"/>
    </row>
    <row r="9" spans="1: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>
      <c r="A10" s="56"/>
      <c r="B10" s="56"/>
      <c r="C10" s="248" t="s">
        <v>38</v>
      </c>
      <c r="D10" s="249"/>
      <c r="E10" s="226" t="s">
        <v>84</v>
      </c>
      <c r="F10" s="227"/>
      <c r="G10" s="227"/>
      <c r="H10" s="227"/>
      <c r="I10" s="228"/>
      <c r="J10" s="226" t="s">
        <v>85</v>
      </c>
      <c r="K10" s="227"/>
      <c r="L10" s="227"/>
      <c r="M10" s="227"/>
      <c r="N10" s="228"/>
      <c r="O10" s="226" t="s">
        <v>86</v>
      </c>
      <c r="P10" s="227"/>
      <c r="Q10" s="227"/>
      <c r="R10" s="227"/>
      <c r="S10" s="228"/>
      <c r="T10" s="226" t="s">
        <v>87</v>
      </c>
      <c r="U10" s="227"/>
      <c r="V10" s="227"/>
      <c r="W10" s="227"/>
      <c r="X10" s="228"/>
      <c r="Y10" s="226" t="s">
        <v>88</v>
      </c>
      <c r="Z10" s="227"/>
      <c r="AA10" s="227"/>
      <c r="AB10" s="227"/>
      <c r="AC10" s="228"/>
      <c r="AD10" s="247" t="s">
        <v>41</v>
      </c>
      <c r="AE10" s="247"/>
      <c r="AF10" s="247"/>
    </row>
    <row r="11" spans="1:35" ht="15.75" thickBot="1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>
      <c r="A12" s="56"/>
      <c r="B12" s="56"/>
      <c r="C12" s="57">
        <v>1</v>
      </c>
      <c r="D12" s="55" t="s">
        <v>97</v>
      </c>
      <c r="E12" s="67" t="s">
        <v>51</v>
      </c>
      <c r="F12" s="67" t="s">
        <v>51</v>
      </c>
      <c r="G12" s="67" t="s">
        <v>44</v>
      </c>
      <c r="H12" s="67" t="s">
        <v>44</v>
      </c>
      <c r="I12" s="67" t="s">
        <v>44</v>
      </c>
      <c r="J12" s="67" t="s">
        <v>51</v>
      </c>
      <c r="K12" s="67" t="s">
        <v>51</v>
      </c>
      <c r="L12" s="67" t="s">
        <v>44</v>
      </c>
      <c r="M12" s="67" t="s">
        <v>51</v>
      </c>
      <c r="N12" s="67" t="s">
        <v>51</v>
      </c>
      <c r="O12" s="67" t="s">
        <v>44</v>
      </c>
      <c r="P12" s="67" t="s">
        <v>44</v>
      </c>
      <c r="Q12" s="67" t="s">
        <v>51</v>
      </c>
      <c r="R12" s="67" t="s">
        <v>51</v>
      </c>
      <c r="S12" s="67" t="s">
        <v>51</v>
      </c>
      <c r="T12" s="67" t="s">
        <v>51</v>
      </c>
      <c r="U12" s="67" t="s">
        <v>51</v>
      </c>
      <c r="V12" s="67" t="s">
        <v>51</v>
      </c>
      <c r="W12" s="67" t="s">
        <v>51</v>
      </c>
      <c r="X12" s="67" t="s">
        <v>51</v>
      </c>
      <c r="Y12" s="67" t="s">
        <v>51</v>
      </c>
      <c r="Z12" s="67" t="s">
        <v>51</v>
      </c>
      <c r="AA12" s="67" t="s">
        <v>51</v>
      </c>
      <c r="AB12" s="67" t="s">
        <v>51</v>
      </c>
      <c r="AC12" s="67" t="s">
        <v>51</v>
      </c>
      <c r="AD12" s="128">
        <f>COUNTIF(E12:AC12,"✔")</f>
        <v>19</v>
      </c>
      <c r="AE12" s="130">
        <f>COUNTIF(E12:AC12,"X")</f>
        <v>6</v>
      </c>
      <c r="AF12" s="132">
        <f>COUNTIF(E12:AC12,"–")</f>
        <v>0</v>
      </c>
      <c r="AH12" s="151" t="s">
        <v>46</v>
      </c>
      <c r="AI12" s="152"/>
    </row>
    <row r="13" spans="1:35" ht="18" customHeight="1">
      <c r="A13" s="56"/>
      <c r="B13" s="56"/>
      <c r="C13" s="57">
        <v>2</v>
      </c>
      <c r="D13" s="55" t="s">
        <v>99</v>
      </c>
      <c r="E13" s="67" t="s">
        <v>51</v>
      </c>
      <c r="F13" s="67" t="s">
        <v>44</v>
      </c>
      <c r="G13" s="67" t="s">
        <v>44</v>
      </c>
      <c r="H13" s="67" t="s">
        <v>51</v>
      </c>
      <c r="I13" s="67" t="s">
        <v>44</v>
      </c>
      <c r="J13" s="67" t="s">
        <v>51</v>
      </c>
      <c r="K13" s="67" t="s">
        <v>44</v>
      </c>
      <c r="L13" s="67" t="s">
        <v>44</v>
      </c>
      <c r="M13" s="67" t="s">
        <v>44</v>
      </c>
      <c r="N13" s="67" t="s">
        <v>44</v>
      </c>
      <c r="O13" s="67" t="s">
        <v>44</v>
      </c>
      <c r="P13" s="67" t="s">
        <v>44</v>
      </c>
      <c r="Q13" s="67" t="s">
        <v>44</v>
      </c>
      <c r="R13" s="67" t="s">
        <v>44</v>
      </c>
      <c r="S13" s="67" t="s">
        <v>44</v>
      </c>
      <c r="T13" s="67" t="s">
        <v>44</v>
      </c>
      <c r="U13" s="67" t="s">
        <v>51</v>
      </c>
      <c r="V13" s="67" t="s">
        <v>44</v>
      </c>
      <c r="W13" s="67" t="s">
        <v>44</v>
      </c>
      <c r="X13" s="67" t="s">
        <v>44</v>
      </c>
      <c r="Y13" s="67" t="s">
        <v>51</v>
      </c>
      <c r="Z13" s="67" t="s">
        <v>44</v>
      </c>
      <c r="AA13" s="67" t="s">
        <v>44</v>
      </c>
      <c r="AB13" s="67" t="s">
        <v>51</v>
      </c>
      <c r="AC13" s="67" t="s">
        <v>51</v>
      </c>
      <c r="AD13" s="128">
        <f t="shared" ref="AD13:AD45" si="0">COUNTIF(E13:AC13,"✔")</f>
        <v>7</v>
      </c>
      <c r="AE13" s="130">
        <f t="shared" ref="AE13:AE45" si="1">COUNTIF(E13:AC13,"X")</f>
        <v>18</v>
      </c>
      <c r="AF13" s="132">
        <f t="shared" ref="AF13:AF45" si="2">COUNTIF(E13:AC13,"–")</f>
        <v>0</v>
      </c>
      <c r="AH13" s="78" t="s">
        <v>48</v>
      </c>
      <c r="AI13" s="71" t="s">
        <v>51</v>
      </c>
    </row>
    <row r="14" spans="1:35" ht="18" customHeight="1">
      <c r="A14" s="56"/>
      <c r="B14" s="56"/>
      <c r="C14" s="57">
        <v>3</v>
      </c>
      <c r="D14" s="55" t="s">
        <v>98</v>
      </c>
      <c r="E14" s="67" t="s">
        <v>51</v>
      </c>
      <c r="F14" s="67" t="s">
        <v>51</v>
      </c>
      <c r="G14" s="67" t="s">
        <v>51</v>
      </c>
      <c r="H14" s="67" t="s">
        <v>44</v>
      </c>
      <c r="I14" s="67" t="s">
        <v>44</v>
      </c>
      <c r="J14" s="67" t="s">
        <v>44</v>
      </c>
      <c r="K14" s="67" t="s">
        <v>51</v>
      </c>
      <c r="L14" s="67" t="s">
        <v>51</v>
      </c>
      <c r="M14" s="67" t="s">
        <v>44</v>
      </c>
      <c r="N14" s="67" t="s">
        <v>51</v>
      </c>
      <c r="O14" s="67" t="s">
        <v>51</v>
      </c>
      <c r="P14" s="67" t="s">
        <v>44</v>
      </c>
      <c r="Q14" s="67" t="s">
        <v>52</v>
      </c>
      <c r="R14" s="67" t="s">
        <v>44</v>
      </c>
      <c r="S14" s="67" t="s">
        <v>51</v>
      </c>
      <c r="T14" s="67" t="s">
        <v>51</v>
      </c>
      <c r="U14" s="67" t="s">
        <v>44</v>
      </c>
      <c r="V14" s="67" t="s">
        <v>51</v>
      </c>
      <c r="W14" s="67" t="s">
        <v>44</v>
      </c>
      <c r="X14" s="67" t="s">
        <v>52</v>
      </c>
      <c r="Y14" s="67" t="s">
        <v>51</v>
      </c>
      <c r="Z14" s="67" t="s">
        <v>51</v>
      </c>
      <c r="AA14" s="67" t="s">
        <v>44</v>
      </c>
      <c r="AB14" s="67" t="s">
        <v>44</v>
      </c>
      <c r="AC14" s="67" t="s">
        <v>51</v>
      </c>
      <c r="AD14" s="128">
        <f t="shared" si="0"/>
        <v>13</v>
      </c>
      <c r="AE14" s="130">
        <f t="shared" si="1"/>
        <v>10</v>
      </c>
      <c r="AF14" s="132">
        <f t="shared" si="2"/>
        <v>2</v>
      </c>
      <c r="AH14" s="78" t="s">
        <v>49</v>
      </c>
      <c r="AI14" s="72" t="s">
        <v>44</v>
      </c>
    </row>
    <row r="15" spans="1:35" ht="18" customHeight="1" thickBot="1">
      <c r="A15" s="56"/>
      <c r="B15" s="56"/>
      <c r="C15" s="57">
        <v>4</v>
      </c>
      <c r="D15" s="55" t="s">
        <v>134</v>
      </c>
      <c r="E15" s="67" t="s">
        <v>51</v>
      </c>
      <c r="F15" s="67" t="s">
        <v>44</v>
      </c>
      <c r="G15" s="67" t="s">
        <v>51</v>
      </c>
      <c r="H15" s="67" t="s">
        <v>51</v>
      </c>
      <c r="I15" s="67" t="s">
        <v>44</v>
      </c>
      <c r="J15" s="67" t="s">
        <v>51</v>
      </c>
      <c r="K15" s="67" t="s">
        <v>44</v>
      </c>
      <c r="L15" s="67" t="s">
        <v>44</v>
      </c>
      <c r="M15" s="67" t="s">
        <v>51</v>
      </c>
      <c r="N15" s="67" t="s">
        <v>44</v>
      </c>
      <c r="O15" s="67" t="s">
        <v>44</v>
      </c>
      <c r="P15" s="67" t="s">
        <v>51</v>
      </c>
      <c r="Q15" s="67" t="s">
        <v>44</v>
      </c>
      <c r="R15" s="67" t="s">
        <v>51</v>
      </c>
      <c r="S15" s="67" t="s">
        <v>44</v>
      </c>
      <c r="T15" s="67" t="s">
        <v>51</v>
      </c>
      <c r="U15" s="67" t="s">
        <v>51</v>
      </c>
      <c r="V15" s="67" t="s">
        <v>51</v>
      </c>
      <c r="W15" s="67" t="s">
        <v>51</v>
      </c>
      <c r="X15" s="67" t="s">
        <v>44</v>
      </c>
      <c r="Y15" s="67" t="s">
        <v>51</v>
      </c>
      <c r="Z15" s="67" t="s">
        <v>44</v>
      </c>
      <c r="AA15" s="67" t="s">
        <v>44</v>
      </c>
      <c r="AB15" s="67" t="s">
        <v>51</v>
      </c>
      <c r="AC15" s="67" t="s">
        <v>51</v>
      </c>
      <c r="AD15" s="128">
        <f t="shared" si="0"/>
        <v>14</v>
      </c>
      <c r="AE15" s="130">
        <f t="shared" si="1"/>
        <v>11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>
      <c r="A16" s="56"/>
      <c r="B16" s="56"/>
      <c r="C16" s="57">
        <v>5</v>
      </c>
      <c r="D16" s="55" t="s">
        <v>100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128">
        <f t="shared" si="0"/>
        <v>0</v>
      </c>
      <c r="AE16" s="130">
        <f t="shared" si="1"/>
        <v>0</v>
      </c>
      <c r="AF16" s="132">
        <f t="shared" si="2"/>
        <v>0</v>
      </c>
      <c r="AH16" s="62"/>
      <c r="AI16" s="62"/>
    </row>
    <row r="17" spans="1:32" ht="18" customHeight="1">
      <c r="A17" s="56"/>
      <c r="B17" s="56"/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1"/>
        <v>0</v>
      </c>
      <c r="AF17" s="132">
        <f t="shared" si="2"/>
        <v>0</v>
      </c>
    </row>
    <row r="18" spans="1:32" ht="18" customHeight="1">
      <c r="A18" s="56"/>
      <c r="B18" s="56"/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0"/>
        <v>0</v>
      </c>
      <c r="AE18" s="130">
        <f t="shared" si="1"/>
        <v>0</v>
      </c>
      <c r="AF18" s="132">
        <f t="shared" si="2"/>
        <v>0</v>
      </c>
    </row>
    <row r="19" spans="1:32" ht="18" customHeight="1">
      <c r="A19" s="56"/>
      <c r="B19" s="56"/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1"/>
        <v>0</v>
      </c>
      <c r="AF19" s="132">
        <f t="shared" si="2"/>
        <v>0</v>
      </c>
    </row>
    <row r="20" spans="1:32" ht="18" customHeight="1">
      <c r="A20" s="56"/>
      <c r="B20" s="56"/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1"/>
        <v>0</v>
      </c>
      <c r="AF20" s="132">
        <f t="shared" si="2"/>
        <v>0</v>
      </c>
    </row>
    <row r="21" spans="1:32" ht="18" customHeight="1">
      <c r="A21" s="56"/>
      <c r="B21" s="56"/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1"/>
        <v>0</v>
      </c>
      <c r="AF21" s="132">
        <f t="shared" si="2"/>
        <v>0</v>
      </c>
    </row>
    <row r="22" spans="1:32" ht="18" customHeight="1">
      <c r="A22" s="56"/>
      <c r="B22" s="56"/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1"/>
        <v>0</v>
      </c>
      <c r="AF22" s="132">
        <f t="shared" si="2"/>
        <v>0</v>
      </c>
    </row>
    <row r="23" spans="1:32" ht="18" customHeight="1">
      <c r="A23" s="56"/>
      <c r="B23" s="56"/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1"/>
        <v>0</v>
      </c>
      <c r="AF23" s="132">
        <f t="shared" si="2"/>
        <v>0</v>
      </c>
    </row>
    <row r="24" spans="1:32" ht="18" customHeight="1">
      <c r="A24" s="56"/>
      <c r="B24" s="56"/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1"/>
        <v>0</v>
      </c>
      <c r="AF24" s="132">
        <f t="shared" si="2"/>
        <v>0</v>
      </c>
    </row>
    <row r="25" spans="1:32" ht="18" customHeight="1">
      <c r="A25" s="56"/>
      <c r="B25" s="56"/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1"/>
        <v>0</v>
      </c>
      <c r="AF25" s="132">
        <f t="shared" si="2"/>
        <v>0</v>
      </c>
    </row>
    <row r="26" spans="1:32" ht="18" customHeight="1">
      <c r="A26" s="56"/>
      <c r="B26" s="56"/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1"/>
        <v>0</v>
      </c>
      <c r="AF26" s="132">
        <f t="shared" si="2"/>
        <v>0</v>
      </c>
    </row>
    <row r="27" spans="1:32" ht="18" customHeight="1">
      <c r="A27" s="56"/>
      <c r="B27" s="56"/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1"/>
        <v>0</v>
      </c>
      <c r="AF27" s="132">
        <f t="shared" si="2"/>
        <v>0</v>
      </c>
    </row>
    <row r="28" spans="1:32" ht="18" customHeight="1">
      <c r="A28" s="56"/>
      <c r="B28" s="56"/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1"/>
        <v>0</v>
      </c>
      <c r="AF28" s="132">
        <f t="shared" si="2"/>
        <v>0</v>
      </c>
    </row>
    <row r="29" spans="1:32" ht="18" customHeight="1">
      <c r="A29" s="56"/>
      <c r="B29" s="56"/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1"/>
        <v>0</v>
      </c>
      <c r="AF29" s="132">
        <f t="shared" si="2"/>
        <v>0</v>
      </c>
    </row>
    <row r="30" spans="1:32" ht="18" customHeight="1">
      <c r="A30" s="56"/>
      <c r="B30" s="56"/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>
      <c r="A31" s="56"/>
      <c r="B31" s="56"/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1"/>
        <v>0</v>
      </c>
      <c r="AF31" s="132">
        <f t="shared" si="2"/>
        <v>0</v>
      </c>
    </row>
    <row r="32" spans="1:32" ht="18" customHeight="1">
      <c r="A32" s="56"/>
      <c r="B32" s="56"/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1"/>
        <v>0</v>
      </c>
      <c r="AF32" s="132">
        <f t="shared" si="2"/>
        <v>0</v>
      </c>
    </row>
    <row r="33" spans="1:32" ht="18" customHeight="1">
      <c r="A33" s="56"/>
      <c r="B33" s="56"/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1"/>
        <v>0</v>
      </c>
      <c r="AF33" s="132">
        <f t="shared" si="2"/>
        <v>0</v>
      </c>
    </row>
    <row r="34" spans="1:32" ht="18" customHeight="1">
      <c r="A34" s="56"/>
      <c r="B34" s="56"/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1"/>
        <v>0</v>
      </c>
      <c r="AF34" s="132">
        <f t="shared" si="2"/>
        <v>0</v>
      </c>
    </row>
    <row r="35" spans="1:32" ht="18" customHeight="1">
      <c r="A35" s="56"/>
      <c r="B35" s="56"/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1"/>
        <v>0</v>
      </c>
      <c r="AF35" s="132">
        <f t="shared" si="2"/>
        <v>0</v>
      </c>
    </row>
    <row r="36" spans="1:32" ht="18" customHeight="1">
      <c r="A36" s="56"/>
      <c r="B36" s="56"/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1"/>
        <v>0</v>
      </c>
      <c r="AF36" s="132">
        <f t="shared" si="2"/>
        <v>0</v>
      </c>
    </row>
    <row r="37" spans="1:32" ht="18" customHeight="1">
      <c r="A37" s="56"/>
      <c r="B37" s="56"/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>
      <c r="A38" s="56"/>
      <c r="B38" s="56"/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>
      <c r="A39" s="56"/>
      <c r="B39" s="56"/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>
      <c r="A40" s="56"/>
      <c r="B40" s="56"/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>
      <c r="A41" s="56"/>
      <c r="B41" s="56"/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>
      <c r="A42" s="56"/>
      <c r="B42" s="56"/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>
      <c r="A43" s="56"/>
      <c r="B43" s="56"/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>
      <c r="A44" s="56"/>
      <c r="B44" s="56"/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 ht="18" customHeight="1">
      <c r="A45" s="56"/>
      <c r="B45" s="56"/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1"/>
        <v>0</v>
      </c>
      <c r="AF45" s="132">
        <f t="shared" si="2"/>
        <v>0</v>
      </c>
    </row>
    <row r="46" spans="1:3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4</v>
      </c>
      <c r="F49" s="12">
        <f t="shared" ref="F49:AC49" si="3">COUNTIF(F12:F45,"✔")</f>
        <v>2</v>
      </c>
      <c r="G49" s="12">
        <f t="shared" si="3"/>
        <v>2</v>
      </c>
      <c r="H49" s="12">
        <f t="shared" si="3"/>
        <v>2</v>
      </c>
      <c r="I49" s="12">
        <f t="shared" si="3"/>
        <v>0</v>
      </c>
      <c r="J49" s="12">
        <f t="shared" si="3"/>
        <v>3</v>
      </c>
      <c r="K49" s="12">
        <f t="shared" si="3"/>
        <v>2</v>
      </c>
      <c r="L49" s="12">
        <f t="shared" si="3"/>
        <v>1</v>
      </c>
      <c r="M49" s="12">
        <f t="shared" si="3"/>
        <v>2</v>
      </c>
      <c r="N49" s="12">
        <f t="shared" si="3"/>
        <v>2</v>
      </c>
      <c r="O49" s="12">
        <f t="shared" si="3"/>
        <v>1</v>
      </c>
      <c r="P49" s="12">
        <f t="shared" si="3"/>
        <v>1</v>
      </c>
      <c r="Q49" s="12">
        <f t="shared" si="3"/>
        <v>1</v>
      </c>
      <c r="R49" s="12">
        <f t="shared" si="3"/>
        <v>2</v>
      </c>
      <c r="S49" s="12">
        <f t="shared" si="3"/>
        <v>2</v>
      </c>
      <c r="T49" s="12">
        <f t="shared" si="3"/>
        <v>3</v>
      </c>
      <c r="U49" s="12">
        <f t="shared" si="3"/>
        <v>3</v>
      </c>
      <c r="V49" s="12">
        <f t="shared" si="3"/>
        <v>3</v>
      </c>
      <c r="W49" s="12">
        <f t="shared" si="3"/>
        <v>2</v>
      </c>
      <c r="X49" s="12">
        <f t="shared" si="3"/>
        <v>1</v>
      </c>
      <c r="Y49" s="12">
        <f t="shared" si="3"/>
        <v>4</v>
      </c>
      <c r="Z49" s="12">
        <f t="shared" si="3"/>
        <v>2</v>
      </c>
      <c r="AA49" s="12">
        <f t="shared" si="3"/>
        <v>1</v>
      </c>
      <c r="AB49" s="12">
        <f t="shared" si="3"/>
        <v>3</v>
      </c>
      <c r="AC49" s="12">
        <f t="shared" si="3"/>
        <v>4</v>
      </c>
      <c r="AD49" s="20">
        <f>SUM(E49:AC49)</f>
        <v>53</v>
      </c>
      <c r="AE49" s="14">
        <f>AD49/$AD$52</f>
        <v>0.53</v>
      </c>
    </row>
    <row r="50" spans="3:31">
      <c r="C50" s="1"/>
      <c r="D50" s="69" t="s">
        <v>65</v>
      </c>
      <c r="E50" s="12">
        <f>COUNTIF(E12:E45,"X")</f>
        <v>0</v>
      </c>
      <c r="F50" s="12">
        <f t="shared" ref="F50:AC50" si="4">COUNTIF(F12:F45,"X")</f>
        <v>2</v>
      </c>
      <c r="G50" s="12">
        <f t="shared" si="4"/>
        <v>2</v>
      </c>
      <c r="H50" s="12">
        <f t="shared" si="4"/>
        <v>2</v>
      </c>
      <c r="I50" s="12">
        <f t="shared" si="4"/>
        <v>4</v>
      </c>
      <c r="J50" s="12">
        <f t="shared" si="4"/>
        <v>1</v>
      </c>
      <c r="K50" s="12">
        <f t="shared" si="4"/>
        <v>2</v>
      </c>
      <c r="L50" s="12">
        <f t="shared" si="4"/>
        <v>3</v>
      </c>
      <c r="M50" s="12">
        <f t="shared" si="4"/>
        <v>2</v>
      </c>
      <c r="N50" s="12">
        <f t="shared" si="4"/>
        <v>2</v>
      </c>
      <c r="O50" s="12">
        <f t="shared" si="4"/>
        <v>3</v>
      </c>
      <c r="P50" s="12">
        <f t="shared" si="4"/>
        <v>3</v>
      </c>
      <c r="Q50" s="12">
        <f t="shared" si="4"/>
        <v>2</v>
      </c>
      <c r="R50" s="12">
        <f t="shared" si="4"/>
        <v>2</v>
      </c>
      <c r="S50" s="12">
        <f t="shared" si="4"/>
        <v>2</v>
      </c>
      <c r="T50" s="12">
        <f t="shared" si="4"/>
        <v>1</v>
      </c>
      <c r="U50" s="12">
        <f t="shared" si="4"/>
        <v>1</v>
      </c>
      <c r="V50" s="12">
        <f t="shared" si="4"/>
        <v>1</v>
      </c>
      <c r="W50" s="12">
        <f t="shared" si="4"/>
        <v>2</v>
      </c>
      <c r="X50" s="12">
        <f t="shared" si="4"/>
        <v>2</v>
      </c>
      <c r="Y50" s="12">
        <f t="shared" si="4"/>
        <v>0</v>
      </c>
      <c r="Z50" s="12">
        <f t="shared" si="4"/>
        <v>2</v>
      </c>
      <c r="AA50" s="12">
        <f t="shared" si="4"/>
        <v>3</v>
      </c>
      <c r="AB50" s="12">
        <f t="shared" si="4"/>
        <v>1</v>
      </c>
      <c r="AC50" s="12">
        <f t="shared" si="4"/>
        <v>0</v>
      </c>
      <c r="AD50" s="21">
        <f t="shared" ref="AD50:AD51" si="5">SUM(E50:AC50)</f>
        <v>45</v>
      </c>
      <c r="AE50" s="15">
        <f>AD50/$AD$52</f>
        <v>0.45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1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1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2</v>
      </c>
      <c r="AE51" s="17">
        <f t="shared" ref="AE51:AE52" si="7">AD51/$AD$52</f>
        <v>0.02</v>
      </c>
    </row>
    <row r="52" spans="3:31">
      <c r="C52" s="1"/>
      <c r="D52" s="13" t="s">
        <v>30</v>
      </c>
      <c r="E52" s="22">
        <f t="shared" ref="E52:AD52" si="8">SUM(E49:E51)</f>
        <v>4</v>
      </c>
      <c r="F52" s="22">
        <f t="shared" si="8"/>
        <v>4</v>
      </c>
      <c r="G52" s="22">
        <f t="shared" si="8"/>
        <v>4</v>
      </c>
      <c r="H52" s="22">
        <f t="shared" si="8"/>
        <v>4</v>
      </c>
      <c r="I52" s="22">
        <f t="shared" si="8"/>
        <v>4</v>
      </c>
      <c r="J52" s="22">
        <f t="shared" si="8"/>
        <v>4</v>
      </c>
      <c r="K52" s="22">
        <f t="shared" si="8"/>
        <v>4</v>
      </c>
      <c r="L52" s="22">
        <f t="shared" si="8"/>
        <v>4</v>
      </c>
      <c r="M52" s="22">
        <f t="shared" si="8"/>
        <v>4</v>
      </c>
      <c r="N52" s="22">
        <f t="shared" si="8"/>
        <v>4</v>
      </c>
      <c r="O52" s="22">
        <f t="shared" si="8"/>
        <v>4</v>
      </c>
      <c r="P52" s="22">
        <f t="shared" si="8"/>
        <v>4</v>
      </c>
      <c r="Q52" s="22">
        <f t="shared" si="8"/>
        <v>4</v>
      </c>
      <c r="R52" s="22">
        <f t="shared" si="8"/>
        <v>4</v>
      </c>
      <c r="S52" s="22">
        <f t="shared" si="8"/>
        <v>4</v>
      </c>
      <c r="T52" s="22">
        <f t="shared" si="8"/>
        <v>4</v>
      </c>
      <c r="U52" s="22">
        <f t="shared" si="8"/>
        <v>4</v>
      </c>
      <c r="V52" s="22">
        <f t="shared" si="8"/>
        <v>4</v>
      </c>
      <c r="W52" s="22">
        <f t="shared" si="8"/>
        <v>4</v>
      </c>
      <c r="X52" s="22">
        <f t="shared" si="8"/>
        <v>4</v>
      </c>
      <c r="Y52" s="22">
        <f t="shared" si="8"/>
        <v>4</v>
      </c>
      <c r="Z52" s="22">
        <f t="shared" si="8"/>
        <v>4</v>
      </c>
      <c r="AA52" s="22">
        <f t="shared" si="8"/>
        <v>4</v>
      </c>
      <c r="AB52" s="22">
        <f t="shared" si="8"/>
        <v>4</v>
      </c>
      <c r="AC52" s="22">
        <f t="shared" si="8"/>
        <v>4</v>
      </c>
      <c r="AD52" s="23">
        <f t="shared" si="8"/>
        <v>100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85" t="s">
        <v>26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7"/>
    </row>
    <row r="57" spans="3:31" ht="23.25" customHeight="1">
      <c r="C57" s="1"/>
      <c r="D57" s="1"/>
      <c r="E57" s="188" t="s">
        <v>27</v>
      </c>
      <c r="F57" s="189"/>
      <c r="G57" s="189"/>
      <c r="H57" s="189"/>
      <c r="I57" s="190"/>
      <c r="J57" s="253" t="s">
        <v>28</v>
      </c>
      <c r="K57" s="199"/>
      <c r="L57" s="199"/>
      <c r="M57" s="199"/>
      <c r="N57" s="199"/>
      <c r="O57" s="199"/>
      <c r="P57" s="199"/>
      <c r="Q57" s="199"/>
      <c r="R57" s="199"/>
      <c r="S57" s="199"/>
      <c r="T57" s="200"/>
      <c r="U57" s="230" t="s">
        <v>33</v>
      </c>
      <c r="V57" s="231"/>
      <c r="W57" s="231"/>
      <c r="X57" s="231"/>
      <c r="Y57" s="231"/>
      <c r="Z57" s="231"/>
      <c r="AA57" s="231"/>
      <c r="AB57" s="231"/>
      <c r="AC57" s="232"/>
    </row>
    <row r="58" spans="3:31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5">
        <f>SUM(E49,F49,J49,O49,T49)</f>
        <v>13</v>
      </c>
      <c r="F59" s="176"/>
      <c r="G59" s="176"/>
      <c r="H59" s="176"/>
      <c r="I59" s="177"/>
      <c r="J59" s="175">
        <f>SUM(G49,K49,L49,P49,R49,U49,V49,W49,Y49,Z49,AA49)</f>
        <v>23</v>
      </c>
      <c r="K59" s="176"/>
      <c r="L59" s="176"/>
      <c r="M59" s="176"/>
      <c r="N59" s="176"/>
      <c r="O59" s="176"/>
      <c r="P59" s="176"/>
      <c r="Q59" s="176"/>
      <c r="R59" s="176"/>
      <c r="S59" s="176"/>
      <c r="T59" s="177"/>
      <c r="U59" s="175">
        <f>SUM(H49,I49,M49,N49,Q49,S49,X49,AB49,AC49)</f>
        <v>17</v>
      </c>
      <c r="V59" s="176"/>
      <c r="W59" s="176"/>
      <c r="X59" s="176"/>
      <c r="Y59" s="176"/>
      <c r="Z59" s="176"/>
      <c r="AA59" s="176"/>
      <c r="AB59" s="176"/>
      <c r="AC59" s="177"/>
      <c r="AD59" s="32">
        <f>SUM(E59:AC59)</f>
        <v>53</v>
      </c>
    </row>
    <row r="60" spans="3:31" ht="20.25" customHeight="1">
      <c r="C60" s="1"/>
      <c r="D60" s="75" t="s">
        <v>56</v>
      </c>
      <c r="E60" s="178">
        <f>SUM(E50,F50,J50,O50,T50)</f>
        <v>7</v>
      </c>
      <c r="F60" s="179"/>
      <c r="G60" s="179"/>
      <c r="H60" s="179"/>
      <c r="I60" s="180"/>
      <c r="J60" s="178">
        <f>SUM(G50,K50,L50,P50,R50,U50,V50,W50,Y50,Z50,AA50)</f>
        <v>21</v>
      </c>
      <c r="K60" s="179"/>
      <c r="L60" s="179"/>
      <c r="M60" s="179"/>
      <c r="N60" s="179"/>
      <c r="O60" s="179"/>
      <c r="P60" s="179"/>
      <c r="Q60" s="179"/>
      <c r="R60" s="179"/>
      <c r="S60" s="179"/>
      <c r="T60" s="180"/>
      <c r="U60" s="178">
        <f>SUM(H50,I50,M50,N50,Q50,S50,X50,AB50,AC50)</f>
        <v>17</v>
      </c>
      <c r="V60" s="179"/>
      <c r="W60" s="179"/>
      <c r="X60" s="179"/>
      <c r="Y60" s="179"/>
      <c r="Z60" s="179"/>
      <c r="AA60" s="179"/>
      <c r="AB60" s="179"/>
      <c r="AC60" s="180"/>
      <c r="AD60" s="45">
        <f t="shared" ref="AD60:AD61" si="9">SUM(E60:AC60)</f>
        <v>45</v>
      </c>
    </row>
    <row r="61" spans="3:31" ht="18.75">
      <c r="C61" s="1"/>
      <c r="D61" s="42" t="s">
        <v>32</v>
      </c>
      <c r="E61" s="172">
        <f>SUM(E51,F51,J51,O51,T51)</f>
        <v>0</v>
      </c>
      <c r="F61" s="173"/>
      <c r="G61" s="173"/>
      <c r="H61" s="173"/>
      <c r="I61" s="174"/>
      <c r="J61" s="172">
        <f>SUM(G51,K51,L51,P51,R51,U51,V51,W51,Y51,Z51,AA51)</f>
        <v>0</v>
      </c>
      <c r="K61" s="173"/>
      <c r="L61" s="173"/>
      <c r="M61" s="173"/>
      <c r="N61" s="173"/>
      <c r="O61" s="173"/>
      <c r="P61" s="173"/>
      <c r="Q61" s="173"/>
      <c r="R61" s="173"/>
      <c r="S61" s="173"/>
      <c r="T61" s="174"/>
      <c r="U61" s="172">
        <f>SUM(H51,I51,M51,N51,Q51,S51,X51,AB51,AC51)</f>
        <v>2</v>
      </c>
      <c r="V61" s="173"/>
      <c r="W61" s="173"/>
      <c r="X61" s="173"/>
      <c r="Y61" s="173"/>
      <c r="Z61" s="173"/>
      <c r="AA61" s="173"/>
      <c r="AB61" s="173"/>
      <c r="AC61" s="174"/>
      <c r="AD61" s="46">
        <f t="shared" si="9"/>
        <v>2</v>
      </c>
    </row>
    <row r="62" spans="3:31">
      <c r="C62" s="1"/>
      <c r="D62" s="25" t="s">
        <v>29</v>
      </c>
      <c r="E62" s="250">
        <f>SUM(E59:I61)</f>
        <v>20</v>
      </c>
      <c r="F62" s="251"/>
      <c r="G62" s="251"/>
      <c r="H62" s="251"/>
      <c r="I62" s="252"/>
      <c r="J62" s="250">
        <f>SUM(J59:T61)</f>
        <v>44</v>
      </c>
      <c r="K62" s="251"/>
      <c r="L62" s="251"/>
      <c r="M62" s="251"/>
      <c r="N62" s="251"/>
      <c r="O62" s="251"/>
      <c r="P62" s="251"/>
      <c r="Q62" s="251"/>
      <c r="R62" s="251"/>
      <c r="S62" s="251"/>
      <c r="T62" s="252"/>
      <c r="U62" s="250">
        <f>SUM(U59:AC61)</f>
        <v>36</v>
      </c>
      <c r="V62" s="251"/>
      <c r="W62" s="251"/>
      <c r="X62" s="251"/>
      <c r="Y62" s="251"/>
      <c r="Z62" s="251"/>
      <c r="AA62" s="251"/>
      <c r="AB62" s="251"/>
      <c r="AC62" s="252"/>
      <c r="AD62" s="18">
        <f>SUM(E62:AC62)</f>
        <v>100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0.65</v>
      </c>
      <c r="F66" s="33">
        <f>J59/$J$62</f>
        <v>0.52272727272727271</v>
      </c>
      <c r="G66" s="33">
        <f>U59/$U$62</f>
        <v>0.47222222222222221</v>
      </c>
    </row>
    <row r="67" spans="4:8">
      <c r="D67" s="75" t="s">
        <v>56</v>
      </c>
      <c r="E67" s="40">
        <f>E60/$E$62</f>
        <v>0.35</v>
      </c>
      <c r="F67" s="40">
        <f>J60/$J$62</f>
        <v>0.47727272727272729</v>
      </c>
      <c r="G67" s="40">
        <f>U60/$U$62</f>
        <v>0.47222222222222221</v>
      </c>
    </row>
    <row r="68" spans="4:8" ht="18.75">
      <c r="D68" s="42" t="s">
        <v>32</v>
      </c>
      <c r="E68" s="16">
        <f>E61/$E$62</f>
        <v>0</v>
      </c>
      <c r="F68" s="16">
        <f>J61/$J$62</f>
        <v>0</v>
      </c>
      <c r="G68" s="16">
        <f>U61/$U$62</f>
        <v>5.5555555555555552E-2</v>
      </c>
    </row>
    <row r="69" spans="4:8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>
      <c r="E71" s="47" t="s">
        <v>37</v>
      </c>
      <c r="F71" s="48" t="s">
        <v>28</v>
      </c>
      <c r="G71" s="49" t="s">
        <v>33</v>
      </c>
    </row>
    <row r="72" spans="4:8" hidden="1">
      <c r="D72" s="27" t="s">
        <v>35</v>
      </c>
      <c r="E72" s="35">
        <f>E59/$AD$59</f>
        <v>0.24528301886792453</v>
      </c>
      <c r="F72" s="36">
        <f>J59/$AD$59</f>
        <v>0.43396226415094341</v>
      </c>
      <c r="G72" s="54">
        <f>U59/$AD$59</f>
        <v>0.32075471698113206</v>
      </c>
      <c r="H72" s="5">
        <f>SUM(E72:G72)</f>
        <v>1</v>
      </c>
    </row>
    <row r="73" spans="4:8" hidden="1">
      <c r="D73" s="28" t="s">
        <v>31</v>
      </c>
      <c r="E73" s="35">
        <f>E60/$AD$60</f>
        <v>0.15555555555555556</v>
      </c>
      <c r="F73" s="36">
        <f>J60/$AD$60</f>
        <v>0.46666666666666667</v>
      </c>
      <c r="G73" s="54">
        <f>U60/$AD$60</f>
        <v>0.37777777777777777</v>
      </c>
      <c r="H73" s="5">
        <f t="shared" ref="H73:H75" si="10">SUM(E73:G73)</f>
        <v>1</v>
      </c>
    </row>
    <row r="74" spans="4:8" hidden="1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>
      <c r="D75" s="42" t="s">
        <v>32</v>
      </c>
      <c r="E75" s="35">
        <f>E61/$AD$61</f>
        <v>0</v>
      </c>
      <c r="F75" s="36">
        <f>J61/$AD$61</f>
        <v>0</v>
      </c>
      <c r="G75" s="54">
        <f>U61/$AD$61</f>
        <v>1</v>
      </c>
      <c r="H75" s="5">
        <f t="shared" si="10"/>
        <v>1</v>
      </c>
    </row>
    <row r="76" spans="4:8" hidden="1"/>
    <row r="92" spans="4:30" ht="18.75">
      <c r="D92" s="181" t="s">
        <v>71</v>
      </c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</row>
    <row r="93" spans="4:30" ht="33.6" customHeight="1">
      <c r="D93" s="202" t="s">
        <v>83</v>
      </c>
      <c r="E93" s="203"/>
      <c r="F93" s="203"/>
      <c r="G93" s="204"/>
      <c r="H93" s="207" t="s">
        <v>131</v>
      </c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8"/>
    </row>
    <row r="94" spans="4:30" ht="33.6" customHeight="1">
      <c r="D94" s="182" t="s">
        <v>80</v>
      </c>
      <c r="E94" s="182"/>
      <c r="F94" s="182"/>
      <c r="G94" s="182"/>
      <c r="H94" s="205" t="s">
        <v>120</v>
      </c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  <c r="Y94" s="205"/>
      <c r="Z94" s="205"/>
      <c r="AA94" s="205"/>
      <c r="AB94" s="205"/>
      <c r="AC94" s="205"/>
      <c r="AD94" s="206"/>
    </row>
    <row r="95" spans="4:30" ht="33.6" customHeight="1">
      <c r="D95" s="182" t="s">
        <v>82</v>
      </c>
      <c r="E95" s="182"/>
      <c r="F95" s="182"/>
      <c r="G95" s="182"/>
      <c r="H95" s="183" t="s">
        <v>132</v>
      </c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4"/>
    </row>
    <row r="96" spans="4:30" ht="33.6" customHeight="1">
      <c r="D96" s="182" t="s">
        <v>70</v>
      </c>
      <c r="E96" s="182"/>
      <c r="F96" s="182"/>
      <c r="G96" s="182"/>
      <c r="H96" s="209" t="s">
        <v>133</v>
      </c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10"/>
    </row>
    <row r="97" spans="4:31" ht="33.6" customHeight="1">
      <c r="D97" s="182" t="s">
        <v>81</v>
      </c>
      <c r="E97" s="182"/>
      <c r="F97" s="182"/>
      <c r="G97" s="182"/>
      <c r="H97" s="209" t="s">
        <v>123</v>
      </c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10"/>
    </row>
    <row r="99" spans="4:31">
      <c r="Z99" s="139"/>
      <c r="AA99" s="140"/>
      <c r="AB99" s="140"/>
      <c r="AC99" s="140"/>
      <c r="AD99" s="140"/>
      <c r="AE99" s="141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00000000-0002-0000-0400-000000000000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Usuario</cp:lastModifiedBy>
  <dcterms:created xsi:type="dcterms:W3CDTF">2021-07-15T22:15:18Z</dcterms:created>
  <dcterms:modified xsi:type="dcterms:W3CDTF">2024-04-09T11:39:40Z</dcterms:modified>
</cp:coreProperties>
</file>