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05" yWindow="-105" windowWidth="20730" windowHeight="11760" tabRatio="688" activeTab="1"/>
  </bookViews>
  <sheets>
    <sheet name="PRIMERO SEC " sheetId="4" r:id="rId1"/>
    <sheet name="SEGUNDO SEC" sheetId="6" r:id="rId2"/>
    <sheet name="TERCERO SEC" sheetId="7" r:id="rId3"/>
    <sheet name="CUARTO SEC" sheetId="9" r:id="rId4"/>
    <sheet name="QUINTO SEC" sheetId="10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8" i="6" l="1"/>
  <c r="F58" i="6"/>
  <c r="G58" i="6"/>
  <c r="H58" i="6"/>
  <c r="I58" i="6"/>
  <c r="J58" i="6"/>
  <c r="K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AB58" i="6"/>
  <c r="AC58" i="6"/>
  <c r="N58" i="6"/>
  <c r="M58" i="6"/>
  <c r="L58" i="6"/>
  <c r="J69" i="6" l="1"/>
  <c r="T69" i="6"/>
  <c r="E69" i="6"/>
  <c r="AD58" i="6"/>
  <c r="AD69" i="6" l="1"/>
  <c r="AF12" i="4"/>
  <c r="F48" i="10"/>
  <c r="G48" i="10"/>
  <c r="H48" i="10"/>
  <c r="I48" i="10"/>
  <c r="J48" i="10"/>
  <c r="K48" i="10"/>
  <c r="L48" i="10"/>
  <c r="M48" i="10"/>
  <c r="N48" i="10"/>
  <c r="O48" i="10"/>
  <c r="P48" i="10"/>
  <c r="Q48" i="10"/>
  <c r="R48" i="10"/>
  <c r="S48" i="10"/>
  <c r="T48" i="10"/>
  <c r="U48" i="10"/>
  <c r="V48" i="10"/>
  <c r="W48" i="10"/>
  <c r="X48" i="10"/>
  <c r="Y48" i="10"/>
  <c r="Z48" i="10"/>
  <c r="AA48" i="10"/>
  <c r="AB48" i="10"/>
  <c r="AC48" i="10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E50" i="10"/>
  <c r="E49" i="10"/>
  <c r="E48" i="10"/>
  <c r="AD13" i="10"/>
  <c r="AE13" i="10"/>
  <c r="AF13" i="10"/>
  <c r="AD14" i="10"/>
  <c r="AE14" i="10"/>
  <c r="AF14" i="10"/>
  <c r="AD15" i="10"/>
  <c r="AE15" i="10"/>
  <c r="AF15" i="10"/>
  <c r="AD16" i="10"/>
  <c r="AE16" i="10"/>
  <c r="AF16" i="10"/>
  <c r="AD17" i="10"/>
  <c r="AE17" i="10"/>
  <c r="AF17" i="10"/>
  <c r="AD18" i="10"/>
  <c r="AE18" i="10"/>
  <c r="AF18" i="10"/>
  <c r="AD19" i="10"/>
  <c r="AE19" i="10"/>
  <c r="AF19" i="10"/>
  <c r="AD20" i="10"/>
  <c r="AE20" i="10"/>
  <c r="AF20" i="10"/>
  <c r="AD21" i="10"/>
  <c r="AE21" i="10"/>
  <c r="AF21" i="10"/>
  <c r="AD22" i="10"/>
  <c r="AE22" i="10"/>
  <c r="AF22" i="10"/>
  <c r="AD23" i="10"/>
  <c r="AE23" i="10"/>
  <c r="AF23" i="10"/>
  <c r="AD24" i="10"/>
  <c r="AE24" i="10"/>
  <c r="AF24" i="10"/>
  <c r="AD25" i="10"/>
  <c r="AE25" i="10"/>
  <c r="AF25" i="10"/>
  <c r="AD26" i="10"/>
  <c r="AE26" i="10"/>
  <c r="AF26" i="10"/>
  <c r="AD27" i="10"/>
  <c r="AE27" i="10"/>
  <c r="AF27" i="10"/>
  <c r="AD28" i="10"/>
  <c r="AE28" i="10"/>
  <c r="AF28" i="10"/>
  <c r="AD29" i="10"/>
  <c r="AE29" i="10"/>
  <c r="AF29" i="10"/>
  <c r="AD30" i="10"/>
  <c r="AE30" i="10"/>
  <c r="AF30" i="10"/>
  <c r="AD31" i="10"/>
  <c r="AE31" i="10"/>
  <c r="AF31" i="10"/>
  <c r="AD32" i="10"/>
  <c r="AE32" i="10"/>
  <c r="AF32" i="10"/>
  <c r="AD33" i="10"/>
  <c r="AE33" i="10"/>
  <c r="AF33" i="10"/>
  <c r="AD34" i="10"/>
  <c r="AE34" i="10"/>
  <c r="AF34" i="10"/>
  <c r="AD35" i="10"/>
  <c r="AE35" i="10"/>
  <c r="AF35" i="10"/>
  <c r="AD36" i="10"/>
  <c r="AE36" i="10"/>
  <c r="AF36" i="10"/>
  <c r="AD37" i="10"/>
  <c r="AE37" i="10"/>
  <c r="AF37" i="10"/>
  <c r="AD38" i="10"/>
  <c r="AE38" i="10"/>
  <c r="AF38" i="10"/>
  <c r="AD39" i="10"/>
  <c r="AE39" i="10"/>
  <c r="AF39" i="10"/>
  <c r="AD40" i="10"/>
  <c r="AE40" i="10"/>
  <c r="AF40" i="10"/>
  <c r="AD41" i="10"/>
  <c r="AE41" i="10"/>
  <c r="AF41" i="10"/>
  <c r="AD42" i="10"/>
  <c r="AE42" i="10"/>
  <c r="AF42" i="10"/>
  <c r="AD43" i="10"/>
  <c r="AE43" i="10"/>
  <c r="AF43" i="10"/>
  <c r="AD44" i="10"/>
  <c r="AE44" i="10"/>
  <c r="AF44" i="10"/>
  <c r="AF12" i="10"/>
  <c r="AE12" i="10"/>
  <c r="AD12" i="10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E51" i="9"/>
  <c r="E50" i="9"/>
  <c r="E49" i="9"/>
  <c r="AF12" i="9"/>
  <c r="AE12" i="9"/>
  <c r="AD12" i="9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E51" i="7"/>
  <c r="E49" i="7"/>
  <c r="AD12" i="7"/>
  <c r="AE12" i="7"/>
  <c r="AF12" i="7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D12" i="4"/>
  <c r="AE12" i="4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AF39" i="6"/>
  <c r="AF40" i="6"/>
  <c r="AF41" i="6"/>
  <c r="AF42" i="6"/>
  <c r="AF43" i="6"/>
  <c r="AD13" i="6"/>
  <c r="AE13" i="6" s="1"/>
  <c r="AD14" i="6"/>
  <c r="AE14" i="6" s="1"/>
  <c r="AD15" i="6"/>
  <c r="AE15" i="6" s="1"/>
  <c r="AD16" i="6"/>
  <c r="AE16" i="6" s="1"/>
  <c r="AD17" i="6"/>
  <c r="AE17" i="6" s="1"/>
  <c r="AD18" i="6"/>
  <c r="AE18" i="6" s="1"/>
  <c r="AD19" i="6"/>
  <c r="AE19" i="6" s="1"/>
  <c r="AD20" i="6"/>
  <c r="AE20" i="6" s="1"/>
  <c r="AD21" i="6"/>
  <c r="AE21" i="6" s="1"/>
  <c r="AD22" i="6"/>
  <c r="AE22" i="6" s="1"/>
  <c r="AD23" i="6"/>
  <c r="AE23" i="6" s="1"/>
  <c r="AD24" i="6"/>
  <c r="AE24" i="6" s="1"/>
  <c r="AD25" i="6"/>
  <c r="AE25" i="6" s="1"/>
  <c r="AD26" i="6"/>
  <c r="AE26" i="6" s="1"/>
  <c r="AD27" i="6"/>
  <c r="AE27" i="6" s="1"/>
  <c r="AD28" i="6"/>
  <c r="AE28" i="6" s="1"/>
  <c r="AD29" i="6"/>
  <c r="AE29" i="6" s="1"/>
  <c r="AD30" i="6"/>
  <c r="AE30" i="6" s="1"/>
  <c r="AD31" i="6"/>
  <c r="AE31" i="6" s="1"/>
  <c r="AD32" i="6"/>
  <c r="AE32" i="6" s="1"/>
  <c r="AD33" i="6"/>
  <c r="AE33" i="6" s="1"/>
  <c r="AD34" i="6"/>
  <c r="AE34" i="6" s="1"/>
  <c r="AD35" i="6"/>
  <c r="AE35" i="6" s="1"/>
  <c r="AD36" i="6"/>
  <c r="AE36" i="6" s="1"/>
  <c r="AD37" i="6"/>
  <c r="AE37" i="6" s="1"/>
  <c r="AD38" i="6"/>
  <c r="AE38" i="6" s="1"/>
  <c r="AD39" i="6"/>
  <c r="AE39" i="6" s="1"/>
  <c r="AD40" i="6"/>
  <c r="AE40" i="6" s="1"/>
  <c r="AD41" i="6"/>
  <c r="AE41" i="6" s="1"/>
  <c r="AD42" i="6"/>
  <c r="AE42" i="6" s="1"/>
  <c r="AD43" i="6"/>
  <c r="AE43" i="6" s="1"/>
  <c r="AF12" i="6"/>
  <c r="AG12" i="6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42" i="7"/>
  <c r="AF43" i="7"/>
  <c r="AF44" i="7"/>
  <c r="AF45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E60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E57" i="6"/>
  <c r="AD12" i="6"/>
  <c r="AE12" i="6" s="1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E50" i="4"/>
  <c r="E48" i="4"/>
  <c r="AE45" i="9"/>
  <c r="AD45" i="9"/>
  <c r="AF45" i="9" s="1"/>
  <c r="AE44" i="9"/>
  <c r="AD44" i="9"/>
  <c r="AF44" i="9" s="1"/>
  <c r="AE43" i="9"/>
  <c r="AD43" i="9"/>
  <c r="AF43" i="9" s="1"/>
  <c r="AE42" i="9"/>
  <c r="AD42" i="9"/>
  <c r="AF42" i="9" s="1"/>
  <c r="AE41" i="9"/>
  <c r="AD41" i="9"/>
  <c r="AF41" i="9" s="1"/>
  <c r="AE40" i="9"/>
  <c r="AD40" i="9"/>
  <c r="AF40" i="9" s="1"/>
  <c r="AE39" i="9"/>
  <c r="AD39" i="9"/>
  <c r="AF39" i="9" s="1"/>
  <c r="AE38" i="9"/>
  <c r="AD38" i="9"/>
  <c r="AF38" i="9" s="1"/>
  <c r="AE37" i="9"/>
  <c r="AD37" i="9"/>
  <c r="AF37" i="9" s="1"/>
  <c r="AE36" i="9"/>
  <c r="AD36" i="9"/>
  <c r="AF36" i="9" s="1"/>
  <c r="AE35" i="9"/>
  <c r="AD35" i="9"/>
  <c r="AF35" i="9" s="1"/>
  <c r="AE34" i="9"/>
  <c r="AD34" i="9"/>
  <c r="AF34" i="9" s="1"/>
  <c r="AE33" i="9"/>
  <c r="AD33" i="9"/>
  <c r="AF33" i="9" s="1"/>
  <c r="AE32" i="9"/>
  <c r="AD32" i="9"/>
  <c r="AF32" i="9" s="1"/>
  <c r="AE31" i="9"/>
  <c r="AD31" i="9"/>
  <c r="AF31" i="9" s="1"/>
  <c r="AE30" i="9"/>
  <c r="AD30" i="9"/>
  <c r="AF30" i="9" s="1"/>
  <c r="AE29" i="9"/>
  <c r="AD29" i="9"/>
  <c r="AF29" i="9" s="1"/>
  <c r="AE28" i="9"/>
  <c r="AD28" i="9"/>
  <c r="AF28" i="9" s="1"/>
  <c r="AE27" i="9"/>
  <c r="AD27" i="9"/>
  <c r="AF27" i="9" s="1"/>
  <c r="AE26" i="9"/>
  <c r="AD26" i="9"/>
  <c r="AF26" i="9" s="1"/>
  <c r="AE25" i="9"/>
  <c r="AD25" i="9"/>
  <c r="AF25" i="9" s="1"/>
  <c r="AE24" i="9"/>
  <c r="AD24" i="9"/>
  <c r="AF24" i="9" s="1"/>
  <c r="AE23" i="9"/>
  <c r="AD23" i="9"/>
  <c r="AF23" i="9" s="1"/>
  <c r="AE22" i="9"/>
  <c r="AD22" i="9"/>
  <c r="AF22" i="9" s="1"/>
  <c r="AE21" i="9"/>
  <c r="AD21" i="9"/>
  <c r="AF21" i="9" s="1"/>
  <c r="AE20" i="9"/>
  <c r="AD20" i="9"/>
  <c r="AF20" i="9" s="1"/>
  <c r="AE19" i="9"/>
  <c r="AD19" i="9"/>
  <c r="AF19" i="9" s="1"/>
  <c r="AE18" i="9"/>
  <c r="AD18" i="9"/>
  <c r="AF18" i="9" s="1"/>
  <c r="AE17" i="9"/>
  <c r="AD17" i="9"/>
  <c r="AF17" i="9" s="1"/>
  <c r="AE16" i="9"/>
  <c r="AD16" i="9"/>
  <c r="AF16" i="9" s="1"/>
  <c r="AE15" i="9"/>
  <c r="AD15" i="9"/>
  <c r="AF15" i="9" s="1"/>
  <c r="AE14" i="9"/>
  <c r="AD14" i="9"/>
  <c r="AF14" i="9" s="1"/>
  <c r="AE13" i="9"/>
  <c r="AD13" i="9"/>
  <c r="AF13" i="9" s="1"/>
  <c r="E50" i="7"/>
  <c r="E59" i="6"/>
  <c r="E49" i="4"/>
  <c r="H61" i="6" l="1"/>
  <c r="AD48" i="4"/>
  <c r="AD49" i="4"/>
  <c r="E58" i="4"/>
  <c r="J58" i="4"/>
  <c r="U59" i="10" l="1"/>
  <c r="U60" i="10"/>
  <c r="U58" i="10"/>
  <c r="J59" i="10"/>
  <c r="J60" i="10"/>
  <c r="J58" i="10"/>
  <c r="E59" i="10"/>
  <c r="E60" i="10"/>
  <c r="E58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AD50" i="10"/>
  <c r="AD49" i="10"/>
  <c r="AD48" i="10"/>
  <c r="V60" i="9"/>
  <c r="V61" i="9"/>
  <c r="V59" i="9"/>
  <c r="K60" i="9"/>
  <c r="K61" i="9"/>
  <c r="K59" i="9"/>
  <c r="E60" i="9"/>
  <c r="E61" i="9"/>
  <c r="E59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AD51" i="9"/>
  <c r="AD50" i="9"/>
  <c r="AD49" i="9"/>
  <c r="W60" i="7"/>
  <c r="W61" i="7"/>
  <c r="W59" i="7"/>
  <c r="K60" i="7"/>
  <c r="K61" i="7"/>
  <c r="K59" i="7"/>
  <c r="E60" i="7"/>
  <c r="E61" i="7"/>
  <c r="E59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AD51" i="7"/>
  <c r="AD50" i="7"/>
  <c r="AD49" i="7"/>
  <c r="T70" i="6"/>
  <c r="T71" i="6"/>
  <c r="T68" i="6"/>
  <c r="J70" i="6"/>
  <c r="J71" i="6"/>
  <c r="J68" i="6"/>
  <c r="E70" i="6"/>
  <c r="E71" i="6"/>
  <c r="E68" i="6"/>
  <c r="AC61" i="6"/>
  <c r="AB61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G61" i="6"/>
  <c r="F61" i="6"/>
  <c r="E61" i="6"/>
  <c r="AD60" i="6"/>
  <c r="AD59" i="6"/>
  <c r="AD57" i="6"/>
  <c r="J59" i="4"/>
  <c r="X60" i="4"/>
  <c r="J60" i="4"/>
  <c r="E60" i="4"/>
  <c r="X59" i="4"/>
  <c r="E59" i="4"/>
  <c r="X58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AD50" i="4"/>
  <c r="AD60" i="10" l="1"/>
  <c r="G74" i="10" s="1"/>
  <c r="W62" i="7"/>
  <c r="G68" i="7" s="1"/>
  <c r="AD60" i="9"/>
  <c r="AD61" i="9"/>
  <c r="AD52" i="9"/>
  <c r="AE52" i="9" s="1"/>
  <c r="AD59" i="9"/>
  <c r="K62" i="9"/>
  <c r="E62" i="9"/>
  <c r="V62" i="9"/>
  <c r="AD59" i="7"/>
  <c r="K62" i="7"/>
  <c r="F66" i="7" s="1"/>
  <c r="AD60" i="7"/>
  <c r="E62" i="7"/>
  <c r="E66" i="7" s="1"/>
  <c r="AD61" i="7"/>
  <c r="AD52" i="7"/>
  <c r="AE52" i="7" s="1"/>
  <c r="AD61" i="6"/>
  <c r="AD71" i="6"/>
  <c r="J72" i="6"/>
  <c r="F77" i="6" s="1"/>
  <c r="T72" i="6"/>
  <c r="G77" i="6" s="1"/>
  <c r="E61" i="10"/>
  <c r="J61" i="10"/>
  <c r="AD51" i="10"/>
  <c r="AD58" i="10"/>
  <c r="U61" i="10"/>
  <c r="G65" i="10" s="1"/>
  <c r="E73" i="10"/>
  <c r="AD59" i="10"/>
  <c r="E72" i="6"/>
  <c r="E77" i="6" s="1"/>
  <c r="AD68" i="6"/>
  <c r="AD70" i="6"/>
  <c r="J61" i="4"/>
  <c r="F66" i="4" s="1"/>
  <c r="X61" i="4"/>
  <c r="G67" i="4" s="1"/>
  <c r="AD59" i="4"/>
  <c r="AD58" i="4"/>
  <c r="AD60" i="4"/>
  <c r="AD51" i="4"/>
  <c r="E61" i="4"/>
  <c r="E65" i="4" s="1"/>
  <c r="AF58" i="6" l="1"/>
  <c r="AF60" i="6"/>
  <c r="AF59" i="6"/>
  <c r="AF57" i="6"/>
  <c r="F74" i="10"/>
  <c r="E74" i="10"/>
  <c r="G66" i="7"/>
  <c r="G67" i="7"/>
  <c r="E67" i="7"/>
  <c r="F78" i="6"/>
  <c r="E76" i="6"/>
  <c r="G76" i="6"/>
  <c r="AE51" i="4"/>
  <c r="AE48" i="4"/>
  <c r="AE51" i="9"/>
  <c r="E66" i="9"/>
  <c r="F68" i="9"/>
  <c r="AE50" i="9"/>
  <c r="AE49" i="9"/>
  <c r="G66" i="9"/>
  <c r="G69" i="9" s="1"/>
  <c r="E67" i="9"/>
  <c r="G68" i="9"/>
  <c r="G67" i="9"/>
  <c r="F66" i="9"/>
  <c r="F69" i="9" s="1"/>
  <c r="AD62" i="9"/>
  <c r="F67" i="9"/>
  <c r="F68" i="7"/>
  <c r="AD62" i="7"/>
  <c r="AE49" i="7"/>
  <c r="F67" i="7"/>
  <c r="AE50" i="7"/>
  <c r="E68" i="7"/>
  <c r="AE51" i="7"/>
  <c r="AD72" i="6"/>
  <c r="AE51" i="10"/>
  <c r="F65" i="10"/>
  <c r="F67" i="10"/>
  <c r="F66" i="10"/>
  <c r="AE49" i="10"/>
  <c r="F73" i="10"/>
  <c r="AE48" i="10"/>
  <c r="G66" i="10"/>
  <c r="G73" i="10"/>
  <c r="AE50" i="10"/>
  <c r="G67" i="10"/>
  <c r="G72" i="10"/>
  <c r="F72" i="10"/>
  <c r="E72" i="10"/>
  <c r="F71" i="10"/>
  <c r="G71" i="10"/>
  <c r="E71" i="10"/>
  <c r="AD61" i="10"/>
  <c r="E67" i="10"/>
  <c r="E66" i="10"/>
  <c r="E65" i="10"/>
  <c r="E68" i="9"/>
  <c r="F79" i="6"/>
  <c r="E79" i="6"/>
  <c r="E78" i="6"/>
  <c r="G78" i="6"/>
  <c r="G79" i="6"/>
  <c r="F76" i="6"/>
  <c r="F67" i="4"/>
  <c r="F65" i="4"/>
  <c r="G65" i="4"/>
  <c r="G66" i="4"/>
  <c r="E66" i="4"/>
  <c r="E67" i="4"/>
  <c r="AE50" i="4"/>
  <c r="AD61" i="4"/>
  <c r="AE49" i="4"/>
  <c r="F80" i="6" l="1"/>
  <c r="F69" i="7"/>
  <c r="E69" i="9"/>
  <c r="E69" i="7"/>
  <c r="G69" i="7"/>
  <c r="E80" i="6"/>
  <c r="G80" i="6"/>
  <c r="AF61" i="6"/>
  <c r="H74" i="10"/>
  <c r="H71" i="10"/>
  <c r="H72" i="10"/>
  <c r="F68" i="10"/>
  <c r="H73" i="10"/>
  <c r="G68" i="4"/>
  <c r="G68" i="10"/>
  <c r="E68" i="10"/>
  <c r="E68" i="4"/>
  <c r="F68" i="4"/>
</calcChain>
</file>

<file path=xl/sharedStrings.xml><?xml version="1.0" encoding="utf-8"?>
<sst xmlns="http://schemas.openxmlformats.org/spreadsheetml/2006/main" count="3627" uniqueCount="224">
  <si>
    <t>Resumen de respuestas del aula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</si>
  <si>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</si>
  <si>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</si>
  <si>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</si>
  <si>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</si>
  <si>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</si>
  <si>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</si>
  <si>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</si>
  <si>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</si>
  <si>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</si>
  <si>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</si>
  <si>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</si>
  <si>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</si>
  <si>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</si>
  <si>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</si>
  <si>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</si>
  <si>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</si>
  <si>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</si>
  <si>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</si>
  <si>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</si>
  <si>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</si>
  <si>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</si>
  <si>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</si>
  <si>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</si>
  <si>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</si>
  <si>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</si>
  <si>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Preguntas ordenadas por capacidades</t>
  </si>
  <si>
    <t>Obtiene información del 
texto escrito.</t>
  </si>
  <si>
    <t>Infiere e interpreta información del texto.</t>
  </si>
  <si>
    <t>TOTAL</t>
  </si>
  <si>
    <t xml:space="preserve">TOTAL </t>
  </si>
  <si>
    <r>
      <t xml:space="preserve">Inadecuadas ( </t>
    </r>
    <r>
      <rPr>
        <b/>
        <sz val="11"/>
        <color rgb="FFFF0000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</si>
  <si>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 xml:space="preserve">Omitidas ( </t>
    </r>
    <r>
      <rPr>
        <b/>
        <sz val="14"/>
        <color theme="1"/>
        <rFont val="Calibri"/>
        <family val="2"/>
      </rPr>
      <t>−</t>
    </r>
    <r>
      <rPr>
        <sz val="11"/>
        <color rgb="FF7030A0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</si>
  <si>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Reflexiona y evalúa la forma, el contenido y contexto</t>
  </si>
  <si>
    <r>
      <t>Parciales  (</t>
    </r>
    <r>
      <rPr>
        <sz val="11"/>
        <color rgb="FF000000"/>
        <rFont val="Schadow BT"/>
        <family val="1"/>
      </rPr>
      <t>•</t>
    </r>
    <r>
      <rPr>
        <sz val="11"/>
        <color rgb="FF000000"/>
        <rFont val="Calibri"/>
        <family val="2"/>
      </rPr>
      <t>)</t>
    </r>
  </si>
  <si>
    <r>
      <t>Adecuadas (</t>
    </r>
    <r>
      <rPr>
        <sz val="11"/>
        <color rgb="FF000000"/>
        <rFont val="Bookshelf Symbol 7"/>
        <family val="2"/>
        <charset val="2"/>
      </rPr>
      <t>p</t>
    </r>
    <r>
      <rPr>
        <sz val="11"/>
        <color rgb="FF000000"/>
        <rFont val="Calibri"/>
        <family val="2"/>
      </rPr>
      <t>)</t>
    </r>
  </si>
  <si>
    <t>%</t>
  </si>
  <si>
    <t>Obtiene informacion del texto escrito</t>
  </si>
  <si>
    <t>Nombre del texto</t>
  </si>
  <si>
    <t xml:space="preserve">Apellidos y nombres de los estudiantes </t>
  </si>
  <si>
    <t>N.°</t>
  </si>
  <si>
    <t>Resumen de las respuestas de cada estudiante.</t>
  </si>
  <si>
    <t>Inadecuadas (X)</t>
  </si>
  <si>
    <t>Adecuadas (A)</t>
  </si>
  <si>
    <t>X</t>
  </si>
  <si>
    <t>Omitidas (O)</t>
  </si>
  <si>
    <t>LEYENDA:</t>
  </si>
  <si>
    <t>DOCENTE</t>
  </si>
  <si>
    <t>ADECUADAS</t>
  </si>
  <si>
    <t>INADECUADAS</t>
  </si>
  <si>
    <t>OMITIDAS</t>
  </si>
  <si>
    <t>✔</t>
  </si>
  <si>
    <t>–</t>
  </si>
  <si>
    <t>Omitidas (–)</t>
  </si>
  <si>
    <t>Adecuadas (✔)</t>
  </si>
  <si>
    <r>
      <t>Inadecuadas (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</si>
  <si>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</si>
  <si>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</si>
  <si>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Resumen por capacidades</t>
  </si>
  <si>
    <t xml:space="preserve">Obtiene información del 
texto escrito. </t>
  </si>
  <si>
    <r>
      <t>Inadecuadas ( X</t>
    </r>
    <r>
      <rPr>
        <sz val="11"/>
        <color rgb="FF000000"/>
        <rFont val="Calibri"/>
        <family val="2"/>
      </rPr>
      <t xml:space="preserve"> )</t>
    </r>
  </si>
  <si>
    <t>REGISTRO DEL KIT DE EVALUACIÓN DIAGNÓSTICA DE LECTURA - 3er GRADO</t>
  </si>
  <si>
    <t>REGISTRO DEL KIT DE EVALUACIÓN DIAGNÓSTICA DE LECTURA - 4to GRADO</t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</si>
  <si>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</si>
  <si>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REGISTRO DEL KIT DE EVALUACIÓN DIAGNÓSTICA DE LECTURA - 5to GRADO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</si>
  <si>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</si>
  <si>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 xml:space="preserve">       REGISTRO DEL KIT DE EVALUACIÓN DIAGNÓSTICA DE LECTURA - 2do GRADO</t>
  </si>
  <si>
    <t xml:space="preserve">            REGISTRO DEL KIT DE EVALUACIÓN DIAGNÓSTICA DE LECTURA - 1er GRADO</t>
  </si>
  <si>
    <t>INSTITUCIÓN EDUCATIVA</t>
  </si>
  <si>
    <t>N°  DE ESTUDIANTES</t>
  </si>
  <si>
    <t xml:space="preserve">¿Qué razonamientos consideran que tuvieron los estudiantes para elegir la alternativa incorrecta? </t>
  </si>
  <si>
    <t>Podemos analizar cada pregunta o en algunas de las preguntas. (Descripción por parte del docente)</t>
  </si>
  <si>
    <t>PARCIALES</t>
  </si>
  <si>
    <t>O</t>
  </si>
  <si>
    <t>Parciales(O)</t>
  </si>
  <si>
    <r>
      <t>Parciales(</t>
    </r>
    <r>
      <rPr>
        <b/>
        <sz val="11"/>
        <color theme="1"/>
        <rFont val="Bauhaus 93"/>
        <family val="5"/>
      </rPr>
      <t>o</t>
    </r>
    <r>
      <rPr>
        <b/>
        <sz val="11"/>
        <color theme="1"/>
        <rFont val="Calibri"/>
        <family val="2"/>
        <scheme val="minor"/>
      </rPr>
      <t>)</t>
    </r>
  </si>
  <si>
    <t>Parciales (o)</t>
  </si>
  <si>
    <t>¿Qué indican las respuestas parciales?</t>
  </si>
  <si>
    <t>SECCIÓN</t>
  </si>
  <si>
    <t xml:space="preserve">Apellidos y Nombres  </t>
  </si>
  <si>
    <t>lllllllllllllllllllllllllll</t>
  </si>
  <si>
    <t>¿Qué pautas consideraron  los estudiantes para    dar con la respuesta correcta?</t>
  </si>
  <si>
    <t>¿Qué dificultades  están evidenciando los estudiantes al elegir la alternativa incorrecta?</t>
  </si>
  <si>
    <t xml:space="preserve">¿Cuál es la alternativa incorrecta  que la mayor cantidad de estudiantes marcó ?  </t>
  </si>
  <si>
    <t>¿Cuál es la alternativa  correcta que la mayoría de estudiantes marcó?</t>
  </si>
  <si>
    <t>LA SEÑORITA CORA</t>
  </si>
  <si>
    <t>LECHE</t>
  </si>
  <si>
    <t>LOS TRANSGENICOS EN LA MIRA</t>
  </si>
  <si>
    <t>ACCIDENTES DE TRANSITO</t>
  </si>
  <si>
    <t>LA DIETA MENTAL PARA TENER UN CEREBRO SANO</t>
  </si>
  <si>
    <t>TITULO DEL TEXTO</t>
  </si>
  <si>
    <t>LOS TRANSGÉNICOS EN LA MIRA</t>
  </si>
  <si>
    <t>ACCIDENTES DE TRÁNSITO</t>
  </si>
  <si>
    <t>ADOPCIÓN PRIORITARIA: 358 NIÑOS ESPERAN UN HOGAR</t>
  </si>
  <si>
    <t>LAS DOS CARAS DE LAS TAREAS</t>
  </si>
  <si>
    <t>SU MAJESTAD, LA PAPA</t>
  </si>
  <si>
    <t>DEBATE: ¿SE DEBE EXIGIR LA ENSEÑANZA DE QUECHUA?</t>
  </si>
  <si>
    <t>RIESGOS POR EL USO DEL CELULAR</t>
  </si>
  <si>
    <t>JORGE BASADRE GROHMANN</t>
  </si>
  <si>
    <t>EDWIN FLORES MONTALICO</t>
  </si>
  <si>
    <t>ANCHAPURI FLORES EMANUEL CRISTIAN</t>
  </si>
  <si>
    <t>CHOQUE LLANQUE, YESENIA ERIKA</t>
  </si>
  <si>
    <t>CUTIPA MAQUERA, CLEVER GIOVANNI</t>
  </si>
  <si>
    <t>FLORES HUANCA, YONY</t>
  </si>
  <si>
    <t>HUMPIRI HUALLPA, DIANA KATHERYNE</t>
  </si>
  <si>
    <t>LUPACA CONDORI,  YULI SUSAN</t>
  </si>
  <si>
    <t>MAQUERA APAZA, JHOEL ANGEL</t>
  </si>
  <si>
    <t>QUISPE ANAHUA, LIZETH DIANA</t>
  </si>
  <si>
    <t>QUISPE MAMANI, LEODAN MARCO</t>
  </si>
  <si>
    <t>TACANAHUI CONDORI, EDITH</t>
  </si>
  <si>
    <t>VALDEZ MAMANI, YUNIOR ALEXANDER</t>
  </si>
  <si>
    <t>VILCA VILCA, ALVARO RODRIGO</t>
  </si>
  <si>
    <t>FLORES FLORES, RUTH YELINA</t>
  </si>
  <si>
    <t>FLORES LUPACA, LISBETH CANDY</t>
  </si>
  <si>
    <t>FORAQUITA VILCA, MIRIAN YUDITH</t>
  </si>
  <si>
    <t>LAURA CHURATA, DEYVIS FRANK</t>
  </si>
  <si>
    <t>LLANQUE MAMANI, LUZ KARINA</t>
  </si>
  <si>
    <t>LUPACA AROCUTIPA,  FRANKLIN JOSUE</t>
  </si>
  <si>
    <t>MAMANI LAQUI, CESAR FRANK</t>
  </si>
  <si>
    <t>MAQUERA MAMANI, ALEXANDER</t>
  </si>
  <si>
    <t>VILCA HUANCA, WILSON MANUEL</t>
  </si>
  <si>
    <t>VILCA VILCA, DAYSI DORIS</t>
  </si>
  <si>
    <t>2 ° "A" Y "B"</t>
  </si>
  <si>
    <t>ARCATA LOPEZ,HANDERSON ADERLY</t>
  </si>
  <si>
    <t>ATENCIO WASWALDO, DEYVIS MIGUEL</t>
  </si>
  <si>
    <t>BUTRON MAQUERA, YERSON ERIK</t>
  </si>
  <si>
    <t>CATARI VILCA, JUNIOR YOHEL</t>
  </si>
  <si>
    <t>FLORES HUANCA, LUZ MARINA</t>
  </si>
  <si>
    <t>FLORES VILCA, JHON ALEX</t>
  </si>
  <si>
    <t>HUANACUNI GOMEZ, NEYDA LIZBETH</t>
  </si>
  <si>
    <t>HUANACUNI JILA, MARI MARIBEL</t>
  </si>
  <si>
    <t>LLANQUE MAQUERA, NOEMI DORA</t>
  </si>
  <si>
    <t>MAMANI CALIZAYA, LUIS FERNANDO</t>
  </si>
  <si>
    <t>MAMANI LEMA, YANELA</t>
  </si>
  <si>
    <t>MAMANI WASHUALDO, DINA LISBETH</t>
  </si>
  <si>
    <t>MAMANI YUJRA, JAZMIN KARINA</t>
  </si>
  <si>
    <t>TAPIA WASHUALDO, DAVID FERNANDO</t>
  </si>
  <si>
    <t>VILCA CHOQUE, MARCO ANTONIO</t>
  </si>
  <si>
    <t>ALVARADO MAQUERA, CARLOS RAUL</t>
  </si>
  <si>
    <t>ARUHUATA MAMANI, YHAN ANTONY</t>
  </si>
  <si>
    <t>ATENCIO MAQUERA, REGINA</t>
  </si>
  <si>
    <t>CANAHUIRI NOLASCO, NOEMI</t>
  </si>
  <si>
    <t>CCAMA HUANACUNI, ERIK JEGHTER</t>
  </si>
  <si>
    <t>CHOQUE LLANQUE, FRANK DUVERLI</t>
  </si>
  <si>
    <t>FLORES LAQUI, RUBEN DARIO</t>
  </si>
  <si>
    <t>FLORES MORALES, JHON NELSON</t>
  </si>
  <si>
    <t>FORAQUITA MAMANI, DORIS MARIBEL</t>
  </si>
  <si>
    <t>LLANQUE MAMANI, ALEX RONY</t>
  </si>
  <si>
    <t>LUPACA VILCA, CESAR EFRAIN</t>
  </si>
  <si>
    <t>MENDOZA FORAQUITA, ROXANA MARIA</t>
  </si>
  <si>
    <t>PAREDES FLORES, CRISTIAN LEONEL</t>
  </si>
  <si>
    <t>VILCA MAQUERA, DAVID WILFREDO</t>
  </si>
  <si>
    <t>AROCUTIPA VILCA, WILLIAMS</t>
  </si>
  <si>
    <t>ATENCIO WASWALDO,NESLEY YUMILDA</t>
  </si>
  <si>
    <t>CHOQUE FLORES, KLEVER</t>
  </si>
  <si>
    <t>CUTIPA MAQUERA, NAYELI ENEIDA</t>
  </si>
  <si>
    <t>FLORES CUTIPA, EDITH YULIANA</t>
  </si>
  <si>
    <t>FLORES MAQUERA, JHON ALFREDO</t>
  </si>
  <si>
    <t>MAMANI CALDERON, RUTH NOEMI</t>
  </si>
  <si>
    <t>MAQUERA MAMANI, GLADYS ELIZABETH</t>
  </si>
  <si>
    <t>MAQUERA MAQUERA, MIGUEL ANGEL</t>
  </si>
  <si>
    <t>MULLISACA CHOQUE, JHON RONAL</t>
  </si>
  <si>
    <t>VALDEZ MAMANI, EDY JAVIER</t>
  </si>
  <si>
    <t>VILCA SURITA, ANGIE YOMAIRA</t>
  </si>
  <si>
    <t>YUJRA POMA, WALTER EDISON</t>
  </si>
  <si>
    <t>BUTRON MAQUERA, ROSSY MELISA</t>
  </si>
  <si>
    <t>CANQUI WASHUALDO, GILBERTH STALIN</t>
  </si>
  <si>
    <t>CHOQUE  ATENCIO, JHEYSON CLIVER</t>
  </si>
  <si>
    <t>COTRADO  MAQUERA, ROSY BLIMA</t>
  </si>
  <si>
    <t>DIAZ MAMANI, MIDGUAR HECTOR</t>
  </si>
  <si>
    <t>FLORES SULLO, ELVIS</t>
  </si>
  <si>
    <t>LLANQUE CUENTAS, OSCAR YIMI</t>
  </si>
  <si>
    <t>MAMANI FLORES, ESMERALDA</t>
  </si>
  <si>
    <t>TACANAHUI CONDORI, DAVID</t>
  </si>
  <si>
    <t>VILCA HUANCA, ALEX JOSE</t>
  </si>
  <si>
    <t>VILCA MAQUERA, YUDITH AMELIA</t>
  </si>
  <si>
    <t>YUJRA YUJRA, DEYSI KARINA</t>
  </si>
  <si>
    <t>ROBERTO TICONA VILCA</t>
  </si>
  <si>
    <t>ATENCIO MAQUERA, Katerin Rocio</t>
  </si>
  <si>
    <t>COPA VILCA, Duverly Cristian</t>
  </si>
  <si>
    <t>FLORES LUPACA, Rubén Dario</t>
  </si>
  <si>
    <t>HUALLPA LUPACA, Juth Leena</t>
  </si>
  <si>
    <t>MAMANI MAMANI, Brayan Fredy</t>
  </si>
  <si>
    <t>MAQUERA MAQUERA, Jhonatan Neymar</t>
  </si>
  <si>
    <t>VILCA FLORES, Jandy Lizzeth</t>
  </si>
  <si>
    <t>VILCA ORTEGA, Percy Luis</t>
  </si>
  <si>
    <t>WASWALDO APAZA, Raquel Estefani</t>
  </si>
  <si>
    <t>AROCUTIPA VILCA, Elmer Vidal</t>
  </si>
  <si>
    <t>ATENCIO WASWALDO, Eva Luz</t>
  </si>
  <si>
    <t>CACHICATARI ROSA, John Gabriel</t>
  </si>
  <si>
    <t>CALLOMAMANI CCAMA, Yeda Astrid</t>
  </si>
  <si>
    <t>DIAZ NINAJA, Elvis</t>
  </si>
  <si>
    <t>FORAQUITA MAMANI, Ivan Dante</t>
  </si>
  <si>
    <t>LLANQUI LLANQUE, Yeni Anahi,</t>
  </si>
  <si>
    <t>LUPACA APAZA, Jhon Alex</t>
  </si>
  <si>
    <t>MAQUERA TACANAHUI, Jhon Christofer</t>
  </si>
  <si>
    <t>ATENCIO FLORES, Deysi Beatriz</t>
  </si>
  <si>
    <t>CATARI VILCA, Elmer Romario</t>
  </si>
  <si>
    <t>CCAMA MAMANI, Milagros</t>
  </si>
  <si>
    <t>CCOPA GALLEGOS, Gilda Marialiena</t>
  </si>
  <si>
    <t>COPA VILCA, Edith Gladys</t>
  </si>
  <si>
    <t>FLORES MARON, William Romario</t>
  </si>
  <si>
    <t>FORAQUITA VILCA, Milton Jose</t>
  </si>
  <si>
    <t>MAMANI LEMA, Isaias</t>
  </si>
  <si>
    <t>PARI MAMANI, Medaly Maribel</t>
  </si>
  <si>
    <t>QUISPE MAMANI, Trinidad Milagros</t>
  </si>
  <si>
    <t>SIXTO PINTO, Nelida</t>
  </si>
  <si>
    <t>SIXTO PINTO, Yescenia</t>
  </si>
  <si>
    <t>WASHUALDO ATENCIO, Efrain Walter</t>
  </si>
  <si>
    <t>CATARI VILCA, Carlos Denis</t>
  </si>
  <si>
    <t>CHOQUE MAMANI, Ivan Erik</t>
  </si>
  <si>
    <t>FLORES ARCATA, Maria Paceña</t>
  </si>
  <si>
    <t>FLORES VILCA, Brayan</t>
  </si>
  <si>
    <t>LAURA CHURATA, Liseth Mariela</t>
  </si>
  <si>
    <t>LLANQUI VILCA, Maria Elena</t>
  </si>
  <si>
    <t>MAMANI MAMANI, Sonaly</t>
  </si>
  <si>
    <t>MAMANI MAQUERA, Alex Fernando</t>
  </si>
  <si>
    <t>MOLINA MAMANI, Luis Miguel</t>
  </si>
  <si>
    <t>MORALES LUPACA, Noemi</t>
  </si>
  <si>
    <t>PILCO MAMANI, Juan Armando</t>
  </si>
  <si>
    <t>VALDEZ MAMANI, Camila Melany</t>
  </si>
  <si>
    <t>Oscar Roman TICONA HUANACUNI</t>
  </si>
  <si>
    <t>A y B</t>
  </si>
  <si>
    <t xml:space="preserve">JORGE BASADRE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</si>
</sst>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6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7030A0"/>
      <name val="Calibri"/>
      <family val="2"/>
    </font>
    <font>
      <b/>
      <sz val="11"/>
      <color theme="0"/>
      <name val="Arial"/>
      <family val="2"/>
    </font>
    <font>
      <b/>
      <sz val="10"/>
      <color rgb="FFFFFFFF"/>
      <name val="Calibri"/>
      <family val="2"/>
    </font>
    <font>
      <b/>
      <sz val="14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Schadow BT"/>
      <family val="1"/>
    </font>
    <font>
      <sz val="11"/>
      <color rgb="FF000000"/>
      <name val="Bookshelf Symbol 7"/>
      <family val="2"/>
      <charset val="2"/>
    </font>
    <font>
      <b/>
      <sz val="8"/>
      <color rgb="FF00000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</font>
    <font>
      <b/>
      <sz val="12"/>
      <name val="Times New Roman"/>
      <family val="1"/>
    </font>
    <font>
      <sz val="11"/>
      <name val="Calibri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Bauhaus 93"/>
      <family val="5"/>
    </font>
    <font>
      <sz val="11"/>
      <color theme="1"/>
      <name val="Bauhaus 93"/>
      <family val="5"/>
    </font>
    <font>
      <sz val="8"/>
      <color theme="1"/>
      <name val="Calibri"/>
      <family val="2"/>
      <scheme val="minor"/>
    </font>
    <font>
      <sz val="8"/>
      <color rgb="FFFDCFF4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Arial"/>
      <family val="2"/>
    </font>
    <font>
      <b/>
      <sz val="11"/>
      <color rgb="FF00B050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theme="1"/>
      <name val="Arial Nova Light"/>
      <family val="2"/>
    </font>
    <font>
      <b/>
      <sz val="23"/>
      <name val="Bahnschrift Light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Bahnschrift Light Condensed"/>
      <family val="2"/>
    </font>
    <font>
      <sz val="11"/>
      <color theme="1"/>
      <name val="Bahnschrift Light Condensed"/>
      <family val="2"/>
    </font>
    <font>
      <sz val="11"/>
      <color rgb="FF0070C0"/>
      <name val="Calibri"/>
      <family val="2"/>
      <scheme val="minor"/>
    </font>
    <font>
      <sz val="11"/>
      <color rgb="FF0070C0"/>
      <name val="Bahnschrift Light Condensed"/>
      <family val="2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E11F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rgb="FF548135"/>
      </patternFill>
    </fill>
    <fill>
      <patternFill patternType="solid">
        <fgColor rgb="FFCCFF99"/>
        <bgColor rgb="FFE2EFD9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2983E"/>
        <bgColor rgb="FF548135"/>
      </patternFill>
    </fill>
    <fill>
      <patternFill patternType="solid">
        <fgColor rgb="FF62983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29F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E11F8E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8" fillId="0" borderId="0"/>
    <xf numFmtId="164" fontId="3" fillId="0" borderId="14">
      <alignment horizontal="center"/>
    </xf>
  </cellStyleXfs>
  <cellXfs count="258">
    <xf numFmtId="0" fontId="0" fillId="0" borderId="0" xfId="0"/>
    <xf numFmtId="0" fontId="0" fillId="0" borderId="0" xfId="0" applyFont="1" applyAlignme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9" fillId="0" borderId="0" xfId="0" applyFont="1" applyBorder="1"/>
    <xf numFmtId="9" fontId="0" fillId="0" borderId="2" xfId="0" applyNumberFormat="1" applyBorder="1"/>
    <xf numFmtId="0" fontId="10" fillId="3" borderId="2" xfId="0" applyFont="1" applyFill="1" applyBorder="1" applyAlignment="1">
      <alignment horizontal="center" vertical="center"/>
    </xf>
    <xf numFmtId="9" fontId="0" fillId="0" borderId="0" xfId="0" applyNumberFormat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9" fillId="12" borderId="6" xfId="0" applyFont="1" applyFill="1" applyBorder="1"/>
    <xf numFmtId="0" fontId="16" fillId="16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17" fillId="4" borderId="2" xfId="0" applyFont="1" applyFill="1" applyBorder="1"/>
    <xf numFmtId="9" fontId="0" fillId="12" borderId="2" xfId="1" applyFont="1" applyFill="1" applyBorder="1"/>
    <xf numFmtId="9" fontId="0" fillId="5" borderId="2" xfId="1" applyFont="1" applyFill="1" applyBorder="1"/>
    <xf numFmtId="9" fontId="0" fillId="2" borderId="2" xfId="1" applyFont="1" applyFill="1" applyBorder="1"/>
    <xf numFmtId="9" fontId="0" fillId="19" borderId="2" xfId="1" applyFont="1" applyFill="1" applyBorder="1"/>
    <xf numFmtId="0" fontId="0" fillId="17" borderId="2" xfId="0" applyFill="1" applyBorder="1"/>
    <xf numFmtId="0" fontId="0" fillId="12" borderId="2" xfId="0" applyFill="1" applyBorder="1"/>
    <xf numFmtId="0" fontId="0" fillId="12" borderId="2" xfId="0" applyFont="1" applyFill="1" applyBorder="1" applyAlignment="1"/>
    <xf numFmtId="0" fontId="0" fillId="5" borderId="2" xfId="0" applyFont="1" applyFill="1" applyBorder="1" applyAlignment="1"/>
    <xf numFmtId="0" fontId="6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right" vertical="center"/>
    </xf>
    <xf numFmtId="0" fontId="0" fillId="5" borderId="2" xfId="0" applyFill="1" applyBorder="1"/>
    <xf numFmtId="0" fontId="4" fillId="13" borderId="0" xfId="0" applyFont="1" applyFill="1" applyAlignment="1"/>
    <xf numFmtId="0" fontId="15" fillId="20" borderId="2" xfId="0" applyFont="1" applyFill="1" applyBorder="1" applyAlignment="1">
      <alignment horizontal="center" vertical="center"/>
    </xf>
    <xf numFmtId="0" fontId="9" fillId="12" borderId="9" xfId="0" applyFont="1" applyFill="1" applyBorder="1"/>
    <xf numFmtId="0" fontId="9" fillId="5" borderId="10" xfId="0" applyFont="1" applyFill="1" applyBorder="1"/>
    <xf numFmtId="0" fontId="9" fillId="22" borderId="11" xfId="0" applyFont="1" applyFill="1" applyBorder="1"/>
    <xf numFmtId="0" fontId="15" fillId="1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12" borderId="8" xfId="0" applyFill="1" applyBorder="1"/>
    <xf numFmtId="9" fontId="0" fillId="16" borderId="2" xfId="1" applyFont="1" applyFill="1" applyBorder="1"/>
    <xf numFmtId="9" fontId="4" fillId="13" borderId="2" xfId="1" applyFont="1" applyFill="1" applyBorder="1"/>
    <xf numFmtId="9" fontId="0" fillId="6" borderId="2" xfId="1" applyFont="1" applyFill="1" applyBorder="1"/>
    <xf numFmtId="9" fontId="0" fillId="11" borderId="2" xfId="1" applyFont="1" applyFill="1" applyBorder="1"/>
    <xf numFmtId="9" fontId="0" fillId="7" borderId="2" xfId="1" applyFont="1" applyFill="1" applyBorder="1"/>
    <xf numFmtId="0" fontId="16" fillId="9" borderId="2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9" fontId="0" fillId="8" borderId="2" xfId="1" applyFont="1" applyFill="1" applyBorder="1"/>
    <xf numFmtId="0" fontId="0" fillId="19" borderId="2" xfId="0" applyFill="1" applyBorder="1"/>
    <xf numFmtId="0" fontId="9" fillId="19" borderId="12" xfId="0" applyFont="1" applyFill="1" applyBorder="1"/>
    <xf numFmtId="0" fontId="9" fillId="19" borderId="7" xfId="0" applyFont="1" applyFill="1" applyBorder="1"/>
    <xf numFmtId="0" fontId="0" fillId="19" borderId="2" xfId="0" applyFont="1" applyFill="1" applyBorder="1" applyAlignment="1"/>
    <xf numFmtId="0" fontId="0" fillId="5" borderId="8" xfId="0" applyFill="1" applyBorder="1"/>
    <xf numFmtId="0" fontId="0" fillId="19" borderId="8" xfId="0" applyFill="1" applyBorder="1"/>
    <xf numFmtId="0" fontId="0" fillId="16" borderId="2" xfId="0" applyFill="1" applyBorder="1" applyAlignment="1">
      <alignment textRotation="255" shrinkToFit="1"/>
    </xf>
    <xf numFmtId="0" fontId="0" fillId="9" borderId="2" xfId="0" applyFill="1" applyBorder="1" applyAlignment="1">
      <alignment textRotation="255" shrinkToFit="1"/>
    </xf>
    <xf numFmtId="0" fontId="0" fillId="10" borderId="2" xfId="0" applyFill="1" applyBorder="1" applyAlignment="1">
      <alignment textRotation="255" shrinkToFit="1"/>
    </xf>
    <xf numFmtId="0" fontId="16" fillId="20" borderId="2" xfId="0" applyFont="1" applyFill="1" applyBorder="1" applyAlignment="1">
      <alignment horizontal="center" vertical="center"/>
    </xf>
    <xf numFmtId="0" fontId="9" fillId="12" borderId="2" xfId="0" applyFont="1" applyFill="1" applyBorder="1"/>
    <xf numFmtId="0" fontId="9" fillId="19" borderId="2" xfId="0" applyFont="1" applyFill="1" applyBorder="1"/>
    <xf numFmtId="0" fontId="4" fillId="13" borderId="2" xfId="0" applyFont="1" applyFill="1" applyBorder="1" applyAlignment="1"/>
    <xf numFmtId="9" fontId="0" fillId="23" borderId="2" xfId="1" applyFont="1" applyFill="1" applyBorder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/>
    <xf numFmtId="0" fontId="0" fillId="11" borderId="2" xfId="0" applyFill="1" applyBorder="1"/>
    <xf numFmtId="0" fontId="21" fillId="11" borderId="2" xfId="0" applyFont="1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0" fillId="0" borderId="0" xfId="0" applyBorder="1" applyAlignment="1"/>
    <xf numFmtId="0" fontId="6" fillId="5" borderId="1" xfId="0" applyFont="1" applyFill="1" applyBorder="1"/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0" fontId="0" fillId="0" borderId="18" xfId="0" applyBorder="1"/>
    <xf numFmtId="0" fontId="14" fillId="0" borderId="19" xfId="0" applyFont="1" applyBorder="1" applyAlignment="1">
      <alignment horizontal="center" vertical="center" wrapText="1"/>
    </xf>
    <xf numFmtId="0" fontId="6" fillId="5" borderId="10" xfId="0" applyFont="1" applyFill="1" applyBorder="1"/>
    <xf numFmtId="0" fontId="23" fillId="0" borderId="0" xfId="0" applyFont="1" applyAlignment="1">
      <alignment horizontal="center" vertical="center"/>
    </xf>
    <xf numFmtId="0" fontId="35" fillId="16" borderId="2" xfId="0" applyFont="1" applyFill="1" applyBorder="1" applyAlignment="1">
      <alignment textRotation="255" shrinkToFit="1"/>
    </xf>
    <xf numFmtId="0" fontId="36" fillId="0" borderId="14" xfId="0" applyFont="1" applyBorder="1"/>
    <xf numFmtId="0" fontId="36" fillId="0" borderId="18" xfId="0" applyFont="1" applyBorder="1"/>
    <xf numFmtId="0" fontId="21" fillId="11" borderId="2" xfId="0" applyFont="1" applyFill="1" applyBorder="1" applyAlignment="1">
      <alignment horizontal="center" vertical="center"/>
    </xf>
    <xf numFmtId="0" fontId="6" fillId="5" borderId="2" xfId="0" applyFont="1" applyFill="1" applyBorder="1"/>
    <xf numFmtId="0" fontId="22" fillId="11" borderId="2" xfId="0" applyFont="1" applyFill="1" applyBorder="1" applyAlignment="1">
      <alignment horizontal="left" vertical="center"/>
    </xf>
    <xf numFmtId="0" fontId="22" fillId="11" borderId="2" xfId="0" applyFont="1" applyFill="1" applyBorder="1" applyAlignment="1">
      <alignment vertical="center"/>
    </xf>
    <xf numFmtId="0" fontId="0" fillId="17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0" fillId="1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19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43" fillId="0" borderId="17" xfId="0" applyFont="1" applyBorder="1" applyAlignment="1">
      <alignment horizontal="center" vertical="center"/>
    </xf>
    <xf numFmtId="0" fontId="6" fillId="27" borderId="6" xfId="0" applyFont="1" applyFill="1" applyBorder="1"/>
    <xf numFmtId="0" fontId="0" fillId="27" borderId="2" xfId="0" applyFont="1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13" fillId="28" borderId="2" xfId="0" applyFont="1" applyFill="1" applyBorder="1" applyAlignment="1">
      <alignment horizontal="center" vertical="center"/>
    </xf>
    <xf numFmtId="0" fontId="0" fillId="18" borderId="2" xfId="0" applyFont="1" applyFill="1" applyBorder="1" applyAlignment="1">
      <alignment horizontal="center"/>
    </xf>
    <xf numFmtId="9" fontId="0" fillId="12" borderId="2" xfId="1" applyNumberFormat="1" applyFont="1" applyFill="1" applyBorder="1"/>
    <xf numFmtId="9" fontId="0" fillId="27" borderId="2" xfId="1" applyNumberFormat="1" applyFont="1" applyFill="1" applyBorder="1"/>
    <xf numFmtId="9" fontId="0" fillId="5" borderId="2" xfId="1" applyNumberFormat="1" applyFont="1" applyFill="1" applyBorder="1"/>
    <xf numFmtId="9" fontId="0" fillId="19" borderId="2" xfId="1" applyNumberFormat="1" applyFont="1" applyFill="1" applyBorder="1"/>
    <xf numFmtId="0" fontId="6" fillId="27" borderId="20" xfId="0" applyFont="1" applyFill="1" applyBorder="1"/>
    <xf numFmtId="9" fontId="0" fillId="0" borderId="0" xfId="0" applyNumberFormat="1"/>
    <xf numFmtId="0" fontId="25" fillId="12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horizontal="center" vertical="center"/>
    </xf>
    <xf numFmtId="0" fontId="0" fillId="29" borderId="2" xfId="0" applyFill="1" applyBorder="1" applyAlignment="1">
      <alignment horizontal="center"/>
    </xf>
    <xf numFmtId="0" fontId="25" fillId="19" borderId="2" xfId="0" applyFont="1" applyFill="1" applyBorder="1" applyAlignment="1">
      <alignment horizontal="center" vertical="center"/>
    </xf>
    <xf numFmtId="0" fontId="2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2" fillId="30" borderId="2" xfId="0" applyFont="1" applyFill="1" applyBorder="1"/>
    <xf numFmtId="0" fontId="33" fillId="30" borderId="2" xfId="0" applyFont="1" applyFill="1" applyBorder="1" applyAlignment="1">
      <alignment horizontal="center"/>
    </xf>
    <xf numFmtId="0" fontId="2" fillId="31" borderId="2" xfId="0" applyFont="1" applyFill="1" applyBorder="1"/>
    <xf numFmtId="0" fontId="33" fillId="31" borderId="2" xfId="0" applyFont="1" applyFill="1" applyBorder="1" applyAlignment="1">
      <alignment horizontal="center"/>
    </xf>
    <xf numFmtId="0" fontId="25" fillId="30" borderId="2" xfId="0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25" fillId="12" borderId="2" xfId="0" applyFont="1" applyFill="1" applyBorder="1" applyAlignment="1">
      <alignment vertical="center"/>
    </xf>
    <xf numFmtId="0" fontId="27" fillId="12" borderId="2" xfId="0" applyFont="1" applyFill="1" applyBorder="1" applyAlignment="1">
      <alignment horizontal="center" vertical="center"/>
    </xf>
    <xf numFmtId="0" fontId="25" fillId="30" borderId="2" xfId="0" applyFont="1" applyFill="1" applyBorder="1" applyAlignment="1">
      <alignment vertical="center"/>
    </xf>
    <xf numFmtId="0" fontId="27" fillId="30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vertical="center"/>
    </xf>
    <xf numFmtId="0" fontId="27" fillId="29" borderId="2" xfId="0" applyFont="1" applyFill="1" applyBorder="1" applyAlignment="1">
      <alignment horizontal="center" vertical="center"/>
    </xf>
    <xf numFmtId="0" fontId="29" fillId="12" borderId="2" xfId="0" applyFont="1" applyFill="1" applyBorder="1" applyAlignment="1">
      <alignment horizontal="center" vertical="center"/>
    </xf>
    <xf numFmtId="0" fontId="0" fillId="30" borderId="2" xfId="0" applyFill="1" applyBorder="1"/>
    <xf numFmtId="0" fontId="29" fillId="30" borderId="2" xfId="0" applyFont="1" applyFill="1" applyBorder="1" applyAlignment="1">
      <alignment horizontal="center" vertical="center"/>
    </xf>
    <xf numFmtId="0" fontId="0" fillId="29" borderId="2" xfId="0" applyFill="1" applyBorder="1"/>
    <xf numFmtId="0" fontId="29" fillId="29" borderId="2" xfId="0" applyFont="1" applyFill="1" applyBorder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30" fillId="9" borderId="13" xfId="0" applyFont="1" applyFill="1" applyBorder="1"/>
    <xf numFmtId="0" fontId="30" fillId="9" borderId="2" xfId="0" applyFont="1" applyFill="1" applyBorder="1" applyAlignment="1">
      <alignment horizontal="left"/>
    </xf>
    <xf numFmtId="0" fontId="47" fillId="32" borderId="0" xfId="0" applyFont="1" applyFill="1"/>
    <xf numFmtId="0" fontId="0" fillId="32" borderId="0" xfId="0" applyFill="1"/>
    <xf numFmtId="0" fontId="47" fillId="19" borderId="0" xfId="0" applyFont="1" applyFill="1"/>
    <xf numFmtId="0" fontId="0" fillId="19" borderId="0" xfId="0" applyFont="1" applyFill="1"/>
    <xf numFmtId="0" fontId="0" fillId="0" borderId="0" xfId="0" applyFont="1"/>
    <xf numFmtId="0" fontId="46" fillId="33" borderId="0" xfId="0" applyFont="1" applyFill="1"/>
    <xf numFmtId="0" fontId="46" fillId="32" borderId="0" xfId="0" applyFont="1" applyFill="1"/>
    <xf numFmtId="0" fontId="46" fillId="19" borderId="0" xfId="0" applyFont="1" applyFill="1"/>
    <xf numFmtId="0" fontId="25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0" fillId="0" borderId="0" xfId="0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58" fillId="0" borderId="21" xfId="0" applyFont="1" applyBorder="1" applyAlignment="1">
      <alignment horizontal="center" vertical="center"/>
    </xf>
    <xf numFmtId="0" fontId="59" fillId="0" borderId="2" xfId="0" applyFont="1" applyBorder="1"/>
    <xf numFmtId="0" fontId="40" fillId="0" borderId="0" xfId="0" applyFont="1" applyAlignment="1">
      <alignment horizontal="center" vertical="center"/>
    </xf>
    <xf numFmtId="0" fontId="41" fillId="26" borderId="3" xfId="0" applyFont="1" applyFill="1" applyBorder="1" applyAlignment="1">
      <alignment horizontal="left" wrapText="1"/>
    </xf>
    <xf numFmtId="0" fontId="41" fillId="26" borderId="4" xfId="0" applyFont="1" applyFill="1" applyBorder="1" applyAlignment="1">
      <alignment horizontal="left" wrapText="1"/>
    </xf>
    <xf numFmtId="0" fontId="41" fillId="26" borderId="5" xfId="0" applyFont="1" applyFill="1" applyBorder="1" applyAlignment="1">
      <alignment horizontal="left" wrapText="1"/>
    </xf>
    <xf numFmtId="0" fontId="41" fillId="26" borderId="2" xfId="0" applyFont="1" applyFill="1" applyBorder="1" applyAlignment="1">
      <alignment horizontal="left" wrapText="1"/>
    </xf>
    <xf numFmtId="0" fontId="41" fillId="18" borderId="4" xfId="0" applyFont="1" applyFill="1" applyBorder="1" applyAlignment="1">
      <alignment horizontal="center" wrapText="1"/>
    </xf>
    <xf numFmtId="0" fontId="41" fillId="18" borderId="5" xfId="0" applyFont="1" applyFill="1" applyBorder="1" applyAlignment="1">
      <alignment horizontal="center" wrapText="1"/>
    </xf>
    <xf numFmtId="0" fontId="39" fillId="18" borderId="4" xfId="0" applyFont="1" applyFill="1" applyBorder="1" applyAlignment="1">
      <alignment horizontal="center" wrapText="1"/>
    </xf>
    <xf numFmtId="0" fontId="39" fillId="18" borderId="5" xfId="0" applyFont="1" applyFill="1" applyBorder="1" applyAlignment="1">
      <alignment horizontal="center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14" fillId="34" borderId="2" xfId="0" applyFont="1" applyFill="1" applyBorder="1" applyAlignment="1">
      <alignment horizontal="center"/>
    </xf>
    <xf numFmtId="0" fontId="17" fillId="13" borderId="3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 wrapText="1"/>
    </xf>
    <xf numFmtId="0" fontId="20" fillId="15" borderId="4" xfId="0" applyFont="1" applyFill="1" applyBorder="1" applyAlignment="1">
      <alignment horizontal="center" wrapText="1"/>
    </xf>
    <xf numFmtId="0" fontId="20" fillId="15" borderId="5" xfId="0" applyFont="1" applyFill="1" applyBorder="1" applyAlignment="1">
      <alignment horizontal="center" wrapText="1"/>
    </xf>
    <xf numFmtId="0" fontId="0" fillId="17" borderId="2" xfId="0" applyFont="1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7" borderId="3" xfId="0" applyFont="1" applyFill="1" applyBorder="1" applyAlignment="1">
      <alignment horizontal="center"/>
    </xf>
    <xf numFmtId="0" fontId="0" fillId="17" borderId="4" xfId="0" applyFont="1" applyFill="1" applyBorder="1" applyAlignment="1">
      <alignment horizontal="center"/>
    </xf>
    <xf numFmtId="0" fontId="0" fillId="17" borderId="5" xfId="0" applyFont="1" applyFill="1" applyBorder="1" applyAlignment="1">
      <alignment horizontal="center"/>
    </xf>
    <xf numFmtId="0" fontId="8" fillId="21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26" fillId="25" borderId="3" xfId="0" applyFont="1" applyFill="1" applyBorder="1" applyAlignment="1">
      <alignment horizontal="center"/>
    </xf>
    <xf numFmtId="0" fontId="26" fillId="25" borderId="5" xfId="0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23" fillId="29" borderId="3" xfId="0" applyFont="1" applyFill="1" applyBorder="1" applyAlignment="1">
      <alignment horizontal="center"/>
    </xf>
    <xf numFmtId="0" fontId="23" fillId="29" borderId="4" xfId="0" applyFont="1" applyFill="1" applyBorder="1" applyAlignment="1">
      <alignment horizontal="center"/>
    </xf>
    <xf numFmtId="0" fontId="23" fillId="29" borderId="5" xfId="0" applyFon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0" fontId="28" fillId="24" borderId="3" xfId="0" applyFont="1" applyFill="1" applyBorder="1" applyAlignment="1">
      <alignment horizontal="center" vertical="center"/>
    </xf>
    <xf numFmtId="0" fontId="28" fillId="24" borderId="5" xfId="0" applyFont="1" applyFill="1" applyBorder="1" applyAlignment="1">
      <alignment horizontal="center" vertical="center"/>
    </xf>
    <xf numFmtId="0" fontId="57" fillId="24" borderId="3" xfId="0" applyFont="1" applyFill="1" applyBorder="1" applyAlignment="1">
      <alignment horizontal="center" vertical="center" wrapText="1"/>
    </xf>
    <xf numFmtId="0" fontId="57" fillId="24" borderId="4" xfId="0" applyFont="1" applyFill="1" applyBorder="1" applyAlignment="1">
      <alignment horizontal="center" vertical="center" wrapText="1"/>
    </xf>
    <xf numFmtId="0" fontId="57" fillId="24" borderId="5" xfId="0" applyFont="1" applyFill="1" applyBorder="1" applyAlignment="1">
      <alignment horizontal="center" vertical="center" wrapText="1"/>
    </xf>
    <xf numFmtId="0" fontId="56" fillId="24" borderId="3" xfId="0" applyFont="1" applyFill="1" applyBorder="1" applyAlignment="1">
      <alignment horizontal="center" vertical="center" wrapText="1"/>
    </xf>
    <xf numFmtId="0" fontId="56" fillId="24" borderId="4" xfId="0" applyFont="1" applyFill="1" applyBorder="1" applyAlignment="1">
      <alignment horizontal="center" vertical="center" wrapText="1"/>
    </xf>
    <xf numFmtId="0" fontId="56" fillId="24" borderId="5" xfId="0" applyFont="1" applyFill="1" applyBorder="1" applyAlignment="1">
      <alignment horizontal="center" vertical="center" wrapText="1"/>
    </xf>
    <xf numFmtId="0" fontId="0" fillId="27" borderId="2" xfId="0" applyFill="1" applyBorder="1" applyAlignment="1">
      <alignment horizontal="center"/>
    </xf>
    <xf numFmtId="0" fontId="49" fillId="0" borderId="0" xfId="0" applyFont="1" applyAlignment="1">
      <alignment horizontal="center"/>
    </xf>
    <xf numFmtId="18" fontId="26" fillId="25" borderId="3" xfId="0" applyNumberFormat="1" applyFont="1" applyFill="1" applyBorder="1" applyAlignment="1">
      <alignment horizontal="center"/>
    </xf>
    <xf numFmtId="0" fontId="25" fillId="11" borderId="2" xfId="0" applyFont="1" applyFill="1" applyBorder="1" applyAlignment="1">
      <alignment horizontal="center" vertical="center" wrapText="1"/>
    </xf>
    <xf numFmtId="0" fontId="0" fillId="27" borderId="3" xfId="0" applyFill="1" applyBorder="1" applyAlignment="1">
      <alignment horizontal="center"/>
    </xf>
    <xf numFmtId="0" fontId="0" fillId="27" borderId="4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20" fillId="15" borderId="2" xfId="0" applyFont="1" applyFill="1" applyBorder="1" applyAlignment="1">
      <alignment horizontal="center" wrapText="1"/>
    </xf>
    <xf numFmtId="0" fontId="8" fillId="9" borderId="2" xfId="0" applyFont="1" applyFill="1" applyBorder="1" applyAlignment="1">
      <alignment horizontal="center" vertical="center"/>
    </xf>
    <xf numFmtId="0" fontId="25" fillId="24" borderId="3" xfId="0" applyFont="1" applyFill="1" applyBorder="1" applyAlignment="1">
      <alignment horizontal="center" vertical="center" wrapText="1"/>
    </xf>
    <xf numFmtId="0" fontId="25" fillId="24" borderId="4" xfId="0" applyFont="1" applyFill="1" applyBorder="1" applyAlignment="1">
      <alignment horizontal="center" vertical="center" wrapText="1"/>
    </xf>
    <xf numFmtId="0" fontId="25" fillId="24" borderId="5" xfId="0" applyFont="1" applyFill="1" applyBorder="1" applyAlignment="1">
      <alignment horizontal="center" vertical="center" wrapText="1"/>
    </xf>
    <xf numFmtId="0" fontId="0" fillId="17" borderId="2" xfId="0" applyFill="1" applyBorder="1" applyAlignment="1">
      <alignment horizontal="center"/>
    </xf>
    <xf numFmtId="0" fontId="48" fillId="0" borderId="0" xfId="0" applyFont="1" applyAlignment="1">
      <alignment horizontal="center"/>
    </xf>
    <xf numFmtId="0" fontId="22" fillId="11" borderId="2" xfId="0" applyFont="1" applyFill="1" applyBorder="1" applyAlignment="1">
      <alignment horizontal="center" vertical="center" wrapText="1"/>
    </xf>
    <xf numFmtId="0" fontId="21" fillId="24" borderId="3" xfId="0" applyFont="1" applyFill="1" applyBorder="1" applyAlignment="1">
      <alignment horizontal="center" vertical="center"/>
    </xf>
    <xf numFmtId="0" fontId="21" fillId="24" borderId="5" xfId="0" applyFont="1" applyFill="1" applyBorder="1" applyAlignment="1">
      <alignment horizontal="center" vertical="center"/>
    </xf>
    <xf numFmtId="0" fontId="56" fillId="34" borderId="3" xfId="0" applyFont="1" applyFill="1" applyBorder="1" applyAlignment="1">
      <alignment horizontal="center" wrapText="1"/>
    </xf>
    <xf numFmtId="0" fontId="56" fillId="34" borderId="4" xfId="0" applyFont="1" applyFill="1" applyBorder="1" applyAlignment="1">
      <alignment horizontal="center" wrapText="1"/>
    </xf>
    <xf numFmtId="0" fontId="56" fillId="34" borderId="5" xfId="0" applyFont="1" applyFill="1" applyBorder="1" applyAlignment="1">
      <alignment horizontal="center" wrapText="1"/>
    </xf>
    <xf numFmtId="0" fontId="52" fillId="34" borderId="2" xfId="0" applyFont="1" applyFill="1" applyBorder="1" applyAlignment="1">
      <alignment horizontal="center" wrapText="1"/>
    </xf>
    <xf numFmtId="0" fontId="54" fillId="34" borderId="3" xfId="0" applyFont="1" applyFill="1" applyBorder="1" applyAlignment="1">
      <alignment horizontal="center" vertical="center"/>
    </xf>
    <xf numFmtId="0" fontId="54" fillId="34" borderId="5" xfId="0" applyFont="1" applyFill="1" applyBorder="1" applyAlignment="1">
      <alignment horizontal="center" vertical="center"/>
    </xf>
    <xf numFmtId="0" fontId="55" fillId="34" borderId="3" xfId="0" applyFont="1" applyFill="1" applyBorder="1" applyAlignment="1">
      <alignment horizontal="center" vertical="center" wrapText="1"/>
    </xf>
    <xf numFmtId="0" fontId="55" fillId="34" borderId="4" xfId="0" applyFont="1" applyFill="1" applyBorder="1" applyAlignment="1">
      <alignment horizontal="center" vertical="center" wrapText="1"/>
    </xf>
    <xf numFmtId="0" fontId="55" fillId="34" borderId="5" xfId="0" applyFont="1" applyFill="1" applyBorder="1" applyAlignment="1">
      <alignment horizontal="center" vertical="center" wrapText="1"/>
    </xf>
    <xf numFmtId="0" fontId="55" fillId="34" borderId="3" xfId="0" applyFont="1" applyFill="1" applyBorder="1" applyAlignment="1">
      <alignment horizontal="center" wrapText="1"/>
    </xf>
    <xf numFmtId="0" fontId="55" fillId="34" borderId="4" xfId="0" applyFont="1" applyFill="1" applyBorder="1" applyAlignment="1">
      <alignment horizontal="center" wrapText="1"/>
    </xf>
    <xf numFmtId="0" fontId="55" fillId="34" borderId="5" xfId="0" applyFont="1" applyFill="1" applyBorder="1" applyAlignment="1">
      <alignment horizontal="center" wrapText="1"/>
    </xf>
    <xf numFmtId="0" fontId="15" fillId="21" borderId="3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/>
    </xf>
    <xf numFmtId="0" fontId="8" fillId="21" borderId="5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15" fillId="9" borderId="3" xfId="0" applyFont="1" applyFill="1" applyBorder="1" applyAlignment="1">
      <alignment horizontal="center" vertical="center"/>
    </xf>
    <xf numFmtId="0" fontId="48" fillId="0" borderId="0" xfId="0" applyFont="1" applyAlignment="1" applyProtection="1">
      <alignment horizontal="center"/>
      <protection hidden="1"/>
    </xf>
    <xf numFmtId="0" fontId="51" fillId="16" borderId="2" xfId="0" applyFont="1" applyFill="1" applyBorder="1" applyAlignment="1">
      <alignment horizontal="center" wrapText="1"/>
    </xf>
    <xf numFmtId="0" fontId="21" fillId="16" borderId="3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60" fillId="0" borderId="2" xfId="0" applyFont="1" applyBorder="1" applyAlignment="1">
      <alignment horizontal="left"/>
    </xf>
    <xf numFmtId="0" fontId="61" fillId="0" borderId="2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4">
    <cellStyle name="left" xf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FFFF66"/>
      <color rgb="FF66FF66"/>
      <color rgb="FFCCFF99"/>
      <color rgb="FFFF0066"/>
      <color rgb="FFFDCFF4"/>
      <color rgb="FFFF7C80"/>
      <color rgb="FFCCFFCC"/>
      <color rgb="FFFF5050"/>
      <color rgb="FF4EA84A"/>
      <color rgb="FF829F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27-7048-B446-73031456E92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227-7048-B446-73031456E92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227-7048-B446-73031456E9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'PRIMERO SEC '!$D$48:$D$50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'PRIMERO SEC '!$AE$48:$AE$50</c:f>
              <c:numCache>
                <c:formatCode>0%</c:formatCode>
                <c:ptCount val="3"/>
                <c:pt idx="0">
                  <c:v>0.34749999999999998</c:v>
                </c:pt>
                <c:pt idx="1">
                  <c:v>0.59750000000000003</c:v>
                </c:pt>
                <c:pt idx="2">
                  <c:v>5.5E-2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227-7048-B446-73031456E9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'QUINTO SEC'!$D$65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SEC'!$E$64:$G$64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SEC'!$E$65:$G$65</c:f>
              <c:numCache>
                <c:formatCode>0%</c:formatCode>
                <c:ptCount val="3"/>
                <c:pt idx="0">
                  <c:v>0.83333333333333337</c:v>
                </c:pt>
                <c:pt idx="1">
                  <c:v>0.4621212121212121</c:v>
                </c:pt>
                <c:pt idx="2">
                  <c:v>0.41203703703703703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87-A541-8BB2-8AE7DA8CCD08}"/>
            </c:ext>
          </c:extLst>
        </c:ser>
        <c:ser>
          <c:idx val="1"/>
          <c:order val="1"/>
          <c:tx>
            <c:strRef>
              <c:f>'QUINTO SEC'!$D$66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SEC'!$E$64:$G$64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SEC'!$E$66:$G$66</c:f>
              <c:numCache>
                <c:formatCode>0%</c:formatCode>
                <c:ptCount val="3"/>
                <c:pt idx="0">
                  <c:v>0.16666666666666666</c:v>
                </c:pt>
                <c:pt idx="1">
                  <c:v>0.50378787878787878</c:v>
                </c:pt>
                <c:pt idx="2">
                  <c:v>0.54629629629629628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87-A541-8BB2-8AE7DA8CCD08}"/>
            </c:ext>
          </c:extLst>
        </c:ser>
        <c:ser>
          <c:idx val="3"/>
          <c:order val="2"/>
          <c:tx>
            <c:strRef>
              <c:f>'QUINTO SEC'!$D$67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SEC'!$E$64:$G$64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SEC'!$E$67:$G$67</c:f>
              <c:numCache>
                <c:formatCode>0%</c:formatCode>
                <c:ptCount val="3"/>
                <c:pt idx="0">
                  <c:v>0</c:v>
                </c:pt>
                <c:pt idx="1">
                  <c:v>3.4090909090909088E-2</c:v>
                </c:pt>
                <c:pt idx="2">
                  <c:v>4.1666666666666664E-2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F87-A541-8BB2-8AE7DA8CCD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3697136"/>
        <c:axId val="273695568"/>
      </c:barChart>
      <c:catAx>
        <c:axId val="27369713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73695568"/>
        <c:crosses val="autoZero"/>
        <c:auto val="1"/>
        <c:lblAlgn val="ctr"/>
        <c:lblOffset val="100"/>
        <c:noMultiLvlLbl val="0"/>
      </c:catAx>
      <c:valAx>
        <c:axId val="27369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369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'PRIMERO SEC '!$D$65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 '!$E$64:$G$64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 '!$E$65:$G$65</c:f>
              <c:numCache>
                <c:formatCode>0%</c:formatCode>
                <c:ptCount val="3"/>
                <c:pt idx="0">
                  <c:v>0.36249999999999999</c:v>
                </c:pt>
                <c:pt idx="1">
                  <c:v>0.32589285714285715</c:v>
                </c:pt>
                <c:pt idx="2">
                  <c:v>0.38541666666666669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24-9447-A202-601DF5AEC2FA}"/>
            </c:ext>
          </c:extLst>
        </c:ser>
        <c:ser>
          <c:idx val="1"/>
          <c:order val="1"/>
          <c:tx>
            <c:strRef>
              <c:f>'PRIMERO SEC '!$D$66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 '!$E$64:$G$64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 '!$E$66:$G$66</c:f>
              <c:numCache>
                <c:formatCode>0%</c:formatCode>
                <c:ptCount val="3"/>
                <c:pt idx="0">
                  <c:v>0.61250000000000004</c:v>
                </c:pt>
                <c:pt idx="1">
                  <c:v>0.6071428571428571</c:v>
                </c:pt>
                <c:pt idx="2">
                  <c:v>0.5625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24-9447-A202-601DF5AEC2FA}"/>
            </c:ext>
          </c:extLst>
        </c:ser>
        <c:ser>
          <c:idx val="3"/>
          <c:order val="2"/>
          <c:tx>
            <c:strRef>
              <c:f>'PRIMERO SEC '!$D$67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 '!$E$64:$G$64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 '!$E$67:$G$67</c:f>
              <c:numCache>
                <c:formatCode>0%</c:formatCode>
                <c:ptCount val="3"/>
                <c:pt idx="0">
                  <c:v>2.5000000000000001E-2</c:v>
                </c:pt>
                <c:pt idx="1">
                  <c:v>6.6964285714285712E-2</c:v>
                </c:pt>
                <c:pt idx="2">
                  <c:v>5.2083333333333336E-2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24-9447-A202-601DF5AEC2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29355352"/>
        <c:axId val="229355744"/>
      </c:barChart>
      <c:catAx>
        <c:axId val="229355352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9355744"/>
        <c:crosses val="autoZero"/>
        <c:auto val="1"/>
        <c:lblAlgn val="ctr"/>
        <c:lblOffset val="100"/>
        <c:noMultiLvlLbl val="0"/>
      </c:catAx>
      <c:valAx>
        <c:axId val="22935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29355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29-B246-8903-9B274D557F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29-B246-8903-9B274D557FE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29-B246-8903-9B274D557FE4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8CE-49BD-B167-761D5EEAA4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'SEGUNDO SEC'!$D$57:$D$60</c:f>
              <c:strCache>
                <c:ptCount val="4"/>
                <c:pt idx="0">
                  <c:v>Adecuadas (p)</c:v>
                </c:pt>
                <c:pt idx="1">
                  <c:v>Parciales (o)</c:v>
                </c:pt>
                <c:pt idx="2">
                  <c:v>Inadecuadas ( X )</c:v>
                </c:pt>
                <c:pt idx="3">
                  <c:v>Omitidas ( − )</c:v>
                </c:pt>
              </c:strCache>
            </c:strRef>
          </c:cat>
          <c:val>
            <c:numRef>
              <c:f>'SEGUNDO SEC'!$AF$57:$AF$60</c:f>
              <c:numCache>
                <c:formatCode>0%</c:formatCode>
                <c:ptCount val="4"/>
                <c:pt idx="0">
                  <c:v>0.4527272727272727</c:v>
                </c:pt>
                <c:pt idx="1">
                  <c:v>0</c:v>
                </c:pt>
                <c:pt idx="2">
                  <c:v>0.54727272727272724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A29-B246-8903-9B274D557F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 POR CAPACIDADES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Adecuadas</c:v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SEC'!$E$75:$G$75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SEC'!$E$76:$G$76</c:f>
              <c:numCache>
                <c:formatCode>0%</c:formatCode>
                <c:ptCount val="3"/>
                <c:pt idx="0">
                  <c:v>0.61818181818181817</c:v>
                </c:pt>
                <c:pt idx="1">
                  <c:v>0.35454545454545455</c:v>
                </c:pt>
                <c:pt idx="2">
                  <c:v>0.4681818181818182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94-490B-AFD3-D3A3CE0DDDD8}"/>
            </c:ext>
          </c:extLst>
        </c:ser>
        <c:ser>
          <c:idx val="1"/>
          <c:order val="1"/>
          <c:tx>
            <c:v>Parciales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SEC'!$E$75:$G$75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SEC'!$E$77:$G$77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94-490B-AFD3-D3A3CE0DDDD8}"/>
            </c:ext>
          </c:extLst>
        </c:ser>
        <c:ser>
          <c:idx val="2"/>
          <c:order val="2"/>
          <c:tx>
            <c:v>Inadecuadas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SEC'!$E$75:$G$75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SEC'!$E$78:$G$78</c:f>
              <c:numCache>
                <c:formatCode>0%</c:formatCode>
                <c:ptCount val="3"/>
                <c:pt idx="0">
                  <c:v>0.38181818181818183</c:v>
                </c:pt>
                <c:pt idx="1">
                  <c:v>0.6454545454545455</c:v>
                </c:pt>
                <c:pt idx="2">
                  <c:v>0.53181818181818186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C94-490B-AFD3-D3A3CE0DDDD8}"/>
            </c:ext>
          </c:extLst>
        </c:ser>
        <c:ser>
          <c:idx val="3"/>
          <c:order val="3"/>
          <c:tx>
            <c:v>Omitidas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SEC'!$E$75:$G$75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SEC'!$E$79:$G$79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C94-490B-AFD3-D3A3CE0DDD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73691648"/>
        <c:axId val="273696744"/>
      </c:barChart>
      <c:catAx>
        <c:axId val="27369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3696744"/>
        <c:crosses val="autoZero"/>
        <c:auto val="1"/>
        <c:lblAlgn val="ctr"/>
        <c:lblOffset val="100"/>
        <c:noMultiLvlLbl val="0"/>
      </c:catAx>
      <c:valAx>
        <c:axId val="27369674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27369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B47-D94B-A0AA-C6E6E608025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B47-D94B-A0AA-C6E6E608025D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B47-D94B-A0AA-C6E6E60802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'TERCERO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'TERCERO SEC'!$AE$49:$AE$51</c:f>
              <c:numCache>
                <c:formatCode>0%</c:formatCode>
                <c:ptCount val="3"/>
                <c:pt idx="0">
                  <c:v>0.41574585635359118</c:v>
                </c:pt>
                <c:pt idx="1">
                  <c:v>0.58425414364640882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B47-D94B-A0AA-C6E6E60802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383101537060891"/>
          <c:y val="1.8890952349432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SEC'!$E$66:$G$66</c:f>
              <c:numCache>
                <c:formatCode>0%</c:formatCode>
                <c:ptCount val="3"/>
                <c:pt idx="0">
                  <c:v>0.50574712643678166</c:v>
                </c:pt>
                <c:pt idx="1">
                  <c:v>0.44380403458213258</c:v>
                </c:pt>
                <c:pt idx="2">
                  <c:v>0.29064039408866993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4B-E748-8F1A-5050C4344B0A}"/>
            </c:ext>
          </c:extLst>
        </c:ser>
        <c:ser>
          <c:idx val="1"/>
          <c:order val="1"/>
          <c:tx>
            <c:strRef>
              <c:f>'TERCERO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SEC'!$E$67:$G$67</c:f>
              <c:numCache>
                <c:formatCode>0%</c:formatCode>
                <c:ptCount val="3"/>
                <c:pt idx="0">
                  <c:v>0.4942528735632184</c:v>
                </c:pt>
                <c:pt idx="1">
                  <c:v>0.55619596541786742</c:v>
                </c:pt>
                <c:pt idx="2">
                  <c:v>0.70935960591133007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4B-E748-8F1A-5050C4344B0A}"/>
            </c:ext>
          </c:extLst>
        </c:ser>
        <c:ser>
          <c:idx val="3"/>
          <c:order val="2"/>
          <c:tx>
            <c:strRef>
              <c:f>'TERCERO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D4B-E748-8F1A-5050C4344B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3694000"/>
        <c:axId val="273690080"/>
      </c:barChart>
      <c:catAx>
        <c:axId val="273694000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73690080"/>
        <c:crosses val="autoZero"/>
        <c:auto val="1"/>
        <c:lblAlgn val="ctr"/>
        <c:lblOffset val="100"/>
        <c:noMultiLvlLbl val="0"/>
      </c:catAx>
      <c:valAx>
        <c:axId val="27369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369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78C-184A-AF7B-793598E4441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78C-184A-AF7B-793598E4441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78C-184A-AF7B-793598E444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'CUARTO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'CUARTO SEC'!$AE$49:$AE$51</c:f>
              <c:numCache>
                <c:formatCode>0%</c:formatCode>
                <c:ptCount val="3"/>
                <c:pt idx="0">
                  <c:v>0.52972027972027969</c:v>
                </c:pt>
                <c:pt idx="1">
                  <c:v>0.47027972027972026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78C-184A-AF7B-793598E444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'CUARTO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SEC'!$E$66:$G$66</c:f>
              <c:numCache>
                <c:formatCode>0%</c:formatCode>
                <c:ptCount val="3"/>
                <c:pt idx="0">
                  <c:v>0.58518518518518514</c:v>
                </c:pt>
                <c:pt idx="1">
                  <c:v>0.53359683794466406</c:v>
                </c:pt>
                <c:pt idx="2">
                  <c:v>0.48369565217391303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59-5246-B2E0-31BD0D5619EF}"/>
            </c:ext>
          </c:extLst>
        </c:ser>
        <c:ser>
          <c:idx val="1"/>
          <c:order val="1"/>
          <c:tx>
            <c:strRef>
              <c:f>'CUARTO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SEC'!$E$67:$G$67</c:f>
              <c:numCache>
                <c:formatCode>0%</c:formatCode>
                <c:ptCount val="3"/>
                <c:pt idx="0">
                  <c:v>0.4148148148148148</c:v>
                </c:pt>
                <c:pt idx="1">
                  <c:v>0.466403162055336</c:v>
                </c:pt>
                <c:pt idx="2">
                  <c:v>0.51630434782608692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59-5246-B2E0-31BD0D5619EF}"/>
            </c:ext>
          </c:extLst>
        </c:ser>
        <c:ser>
          <c:idx val="3"/>
          <c:order val="2"/>
          <c:tx>
            <c:strRef>
              <c:f>'CUARTO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C59-5246-B2E0-31BD0D5619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73696352"/>
        <c:axId val="273692432"/>
      </c:barChart>
      <c:catAx>
        <c:axId val="27369635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73692432"/>
        <c:crosses val="autoZero"/>
        <c:auto val="1"/>
        <c:lblAlgn val="ctr"/>
        <c:lblOffset val="100"/>
        <c:noMultiLvlLbl val="0"/>
      </c:catAx>
      <c:valAx>
        <c:axId val="27369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369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914-0444-908E-526B4F7CA77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914-0444-908E-526B4F7CA778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914-0444-908E-526B4F7CA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'QUINTO SEC'!$D$48:$D$50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'QUINTO SEC'!$AE$48:$AE$50</c:f>
              <c:numCache>
                <c:formatCode>0%</c:formatCode>
                <c:ptCount val="3"/>
                <c:pt idx="0">
                  <c:v>0.51833333333333331</c:v>
                </c:pt>
                <c:pt idx="1">
                  <c:v>0.45166666666666666</c:v>
                </c:pt>
                <c:pt idx="2">
                  <c:v>0.03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914-0444-908E-526B4F7CA7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68</xdr:row>
      <xdr:rowOff>115186</xdr:rowOff>
    </xdr:from>
    <xdr:to>
      <xdr:col>11</xdr:col>
      <xdr:colOff>35440</xdr:colOff>
      <xdr:row>83</xdr:row>
      <xdr:rowOff>170392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168869</xdr:colOff>
      <xdr:row>66</xdr:row>
      <xdr:rowOff>11022</xdr:rowOff>
    </xdr:from>
    <xdr:to>
      <xdr:col>29</xdr:col>
      <xdr:colOff>620233</xdr:colOff>
      <xdr:row>83</xdr:row>
      <xdr:rowOff>159488</xdr:rowOff>
    </xdr:to>
    <xdr:graphicFrame macro="">
      <xdr:nvGraphicFramePr>
        <xdr:cNvPr id="15" name="Gráfico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6" name="image1.png">
          <a:extLst>
            <a:ext uri="{FF2B5EF4-FFF2-40B4-BE49-F238E27FC236}">
              <a16:creationId xmlns="" xmlns:a16="http://schemas.microsoft.com/office/drawing/2014/main" id="{89DB75F3-D5E4-FD4D-BE86-364759F2ED3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0585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234462</xdr:colOff>
      <xdr:row>7</xdr:row>
      <xdr:rowOff>161193</xdr:rowOff>
    </xdr:to>
    <xdr:pic>
      <xdr:nvPicPr>
        <xdr:cNvPr id="7" name="Picture 7" descr="UGEL22">
          <a:extLst>
            <a:ext uri="{FF2B5EF4-FFF2-40B4-BE49-F238E27FC236}">
              <a16:creationId xmlns="" xmlns:a16="http://schemas.microsoft.com/office/drawing/2014/main" id="{5173AF9B-E3F3-4AB6-A415-49BEFC5559C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8615" y="556846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276602</xdr:colOff>
      <xdr:row>81</xdr:row>
      <xdr:rowOff>170388</xdr:rowOff>
    </xdr:from>
    <xdr:to>
      <xdr:col>10</xdr:col>
      <xdr:colOff>399678</xdr:colOff>
      <xdr:row>96</xdr:row>
      <xdr:rowOff>35587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32532</xdr:colOff>
      <xdr:row>0</xdr:row>
      <xdr:rowOff>133257</xdr:rowOff>
    </xdr:from>
    <xdr:ext cx="2376088" cy="580570"/>
    <xdr:pic>
      <xdr:nvPicPr>
        <xdr:cNvPr id="5" name="image1.png">
          <a:extLst>
            <a:ext uri="{FF2B5EF4-FFF2-40B4-BE49-F238E27FC236}">
              <a16:creationId xmlns="" xmlns:a16="http://schemas.microsoft.com/office/drawing/2014/main" id="{52595E43-37BC-334C-8FC4-4F4879C4117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3360" y="133257"/>
          <a:ext cx="2376088" cy="58057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15003</xdr:colOff>
      <xdr:row>80</xdr:row>
      <xdr:rowOff>181397</xdr:rowOff>
    </xdr:from>
    <xdr:to>
      <xdr:col>22</xdr:col>
      <xdr:colOff>373224</xdr:colOff>
      <xdr:row>96</xdr:row>
      <xdr:rowOff>55891</xdr:rowOff>
    </xdr:to>
    <xdr:graphicFrame macro="">
      <xdr:nvGraphicFramePr>
        <xdr:cNvPr id="12" name="Gráfico 11" descr="DATA&#10;">
          <a:extLst>
            <a:ext uri="{FF2B5EF4-FFF2-40B4-BE49-F238E27FC236}">
              <a16:creationId xmlns="" xmlns:a16="http://schemas.microsoft.com/office/drawing/2014/main" id="{82391923-3511-4C65-BF01-DB520C477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31</xdr:col>
      <xdr:colOff>0</xdr:colOff>
      <xdr:row>3</xdr:row>
      <xdr:rowOff>0</xdr:rowOff>
    </xdr:from>
    <xdr:to>
      <xdr:col>32</xdr:col>
      <xdr:colOff>219809</xdr:colOff>
      <xdr:row>8</xdr:row>
      <xdr:rowOff>73270</xdr:rowOff>
    </xdr:to>
    <xdr:pic>
      <xdr:nvPicPr>
        <xdr:cNvPr id="6" name="Picture 7" descr="UGEL22">
          <a:extLst>
            <a:ext uri="{FF2B5EF4-FFF2-40B4-BE49-F238E27FC236}">
              <a16:creationId xmlns="" xmlns:a16="http://schemas.microsoft.com/office/drawing/2014/main" id="{20B3C0E3-D7C9-4A8D-A675-6BBB8243586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3385" y="732692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322492</xdr:colOff>
      <xdr:row>69</xdr:row>
      <xdr:rowOff>25592</xdr:rowOff>
    </xdr:from>
    <xdr:to>
      <xdr:col>10</xdr:col>
      <xdr:colOff>196824</xdr:colOff>
      <xdr:row>83</xdr:row>
      <xdr:rowOff>124061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272445</xdr:colOff>
      <xdr:row>68</xdr:row>
      <xdr:rowOff>160546</xdr:rowOff>
    </xdr:from>
    <xdr:to>
      <xdr:col>27</xdr:col>
      <xdr:colOff>366519</xdr:colOff>
      <xdr:row>83</xdr:row>
      <xdr:rowOff>50480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693851" cy="580570"/>
    <xdr:pic>
      <xdr:nvPicPr>
        <xdr:cNvPr id="5" name="image1.png">
          <a:extLst>
            <a:ext uri="{FF2B5EF4-FFF2-40B4-BE49-F238E27FC236}">
              <a16:creationId xmlns="" xmlns:a16="http://schemas.microsoft.com/office/drawing/2014/main" id="{2474D8F9-B62F-1146-BCE5-B083683D0F2D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693851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47625</xdr:colOff>
      <xdr:row>1</xdr:row>
      <xdr:rowOff>301625</xdr:rowOff>
    </xdr:from>
    <xdr:to>
      <xdr:col>30</xdr:col>
      <xdr:colOff>445722</xdr:colOff>
      <xdr:row>7</xdr:row>
      <xdr:rowOff>74491</xdr:rowOff>
    </xdr:to>
    <xdr:pic>
      <xdr:nvPicPr>
        <xdr:cNvPr id="6" name="Picture 7" descr="UGEL22">
          <a:extLst>
            <a:ext uri="{FF2B5EF4-FFF2-40B4-BE49-F238E27FC236}">
              <a16:creationId xmlns="" xmlns:a16="http://schemas.microsoft.com/office/drawing/2014/main" id="{84A6CC71-4A56-4D27-A4C9-95E5AE1A0ED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7750" y="49212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118946</xdr:colOff>
      <xdr:row>69</xdr:row>
      <xdr:rowOff>67236</xdr:rowOff>
    </xdr:from>
    <xdr:to>
      <xdr:col>9</xdr:col>
      <xdr:colOff>145677</xdr:colOff>
      <xdr:row>83</xdr:row>
      <xdr:rowOff>119050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268939</xdr:colOff>
      <xdr:row>69</xdr:row>
      <xdr:rowOff>41461</xdr:rowOff>
    </xdr:from>
    <xdr:to>
      <xdr:col>25</xdr:col>
      <xdr:colOff>56028</xdr:colOff>
      <xdr:row>83</xdr:row>
      <xdr:rowOff>117661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068285" cy="580570"/>
    <xdr:pic>
      <xdr:nvPicPr>
        <xdr:cNvPr id="5" name="image1.png">
          <a:extLst>
            <a:ext uri="{FF2B5EF4-FFF2-40B4-BE49-F238E27FC236}">
              <a16:creationId xmlns="" xmlns:a16="http://schemas.microsoft.com/office/drawing/2014/main" id="{089F32F6-2691-5545-92DE-3EA622F762B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343958</xdr:colOff>
      <xdr:row>1</xdr:row>
      <xdr:rowOff>66146</xdr:rowOff>
    </xdr:from>
    <xdr:to>
      <xdr:col>30</xdr:col>
      <xdr:colOff>339889</xdr:colOff>
      <xdr:row>6</xdr:row>
      <xdr:rowOff>130053</xdr:rowOff>
    </xdr:to>
    <xdr:pic>
      <xdr:nvPicPr>
        <xdr:cNvPr id="6" name="Picture 7" descr="UGEL22">
          <a:extLst>
            <a:ext uri="{FF2B5EF4-FFF2-40B4-BE49-F238E27FC236}">
              <a16:creationId xmlns="" xmlns:a16="http://schemas.microsoft.com/office/drawing/2014/main" id="{FC2B187A-338A-4F05-8691-165747456BB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5208" y="251354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331858</xdr:colOff>
      <xdr:row>75</xdr:row>
      <xdr:rowOff>44824</xdr:rowOff>
    </xdr:from>
    <xdr:to>
      <xdr:col>11</xdr:col>
      <xdr:colOff>246530</xdr:colOff>
      <xdr:row>89</xdr:row>
      <xdr:rowOff>96638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214155</xdr:colOff>
      <xdr:row>68</xdr:row>
      <xdr:rowOff>162360</xdr:rowOff>
    </xdr:from>
    <xdr:to>
      <xdr:col>29</xdr:col>
      <xdr:colOff>52916</xdr:colOff>
      <xdr:row>89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882613" cy="580570"/>
    <xdr:pic>
      <xdr:nvPicPr>
        <xdr:cNvPr id="5" name="image1.png">
          <a:extLst>
            <a:ext uri="{FF2B5EF4-FFF2-40B4-BE49-F238E27FC236}">
              <a16:creationId xmlns="" xmlns:a16="http://schemas.microsoft.com/office/drawing/2014/main" id="{D30476C6-7A53-4944-BFC5-91BECDFF99D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26458</xdr:colOff>
      <xdr:row>1</xdr:row>
      <xdr:rowOff>66147</xdr:rowOff>
    </xdr:from>
    <xdr:to>
      <xdr:col>30</xdr:col>
      <xdr:colOff>406034</xdr:colOff>
      <xdr:row>6</xdr:row>
      <xdr:rowOff>130054</xdr:rowOff>
    </xdr:to>
    <xdr:pic>
      <xdr:nvPicPr>
        <xdr:cNvPr id="7" name="Picture 7" descr="UGEL22">
          <a:extLst>
            <a:ext uri="{FF2B5EF4-FFF2-40B4-BE49-F238E27FC236}">
              <a16:creationId xmlns="" xmlns:a16="http://schemas.microsoft.com/office/drawing/2014/main" id="{C648038E-73B0-4087-89DE-A8318B65EE1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3958" y="25135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AI96"/>
  <sheetViews>
    <sheetView zoomScale="65" zoomScaleNormal="65" workbookViewId="0">
      <selection activeCell="E7" sqref="E7:P7"/>
    </sheetView>
  </sheetViews>
  <sheetFormatPr baseColWidth="10" defaultRowHeight="15"/>
  <cols>
    <col min="1" max="1" width="3.28515625" customWidth="1"/>
    <col min="2" max="2" width="3.42578125" customWidth="1"/>
    <col min="3" max="3" width="5" customWidth="1"/>
    <col min="4" max="4" width="44" customWidth="1"/>
    <col min="5" max="29" width="6.28515625" customWidth="1"/>
    <col min="30" max="30" width="14.28515625" customWidth="1"/>
    <col min="31" max="31" width="16.28515625" customWidth="1"/>
    <col min="32" max="32" width="12.140625" customWidth="1"/>
    <col min="33" max="33" width="7" customWidth="1"/>
    <col min="34" max="34" width="20.710937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29.25">
      <c r="D2" s="196" t="s">
        <v>67</v>
      </c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</row>
    <row r="6" spans="3:35">
      <c r="AD6" s="145"/>
      <c r="AE6" s="145"/>
    </row>
    <row r="7" spans="3:35" ht="22.15" customHeight="1">
      <c r="D7" s="135" t="s">
        <v>68</v>
      </c>
      <c r="E7" s="199" t="s">
        <v>223</v>
      </c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1"/>
      <c r="R7" s="198" t="s">
        <v>69</v>
      </c>
      <c r="S7" s="198"/>
      <c r="T7" s="198"/>
      <c r="U7" s="198"/>
      <c r="V7" s="198"/>
      <c r="X7" s="194">
        <v>18</v>
      </c>
      <c r="Y7" s="195"/>
    </row>
    <row r="8" spans="3:35" ht="22.15" customHeight="1">
      <c r="D8" s="136" t="s">
        <v>47</v>
      </c>
      <c r="E8" s="255" t="s">
        <v>221</v>
      </c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7"/>
      <c r="Q8" s="56"/>
      <c r="R8" s="198" t="s">
        <v>78</v>
      </c>
      <c r="S8" s="198"/>
      <c r="T8" s="198"/>
      <c r="U8" s="198"/>
      <c r="V8" s="198"/>
      <c r="X8" s="194" t="s">
        <v>222</v>
      </c>
      <c r="Y8" s="195"/>
      <c r="Z8" s="68"/>
      <c r="AA8" s="68"/>
      <c r="AD8" s="193"/>
      <c r="AE8" s="193"/>
      <c r="AF8" s="193"/>
      <c r="AG8" s="193"/>
      <c r="AH8" s="193"/>
    </row>
    <row r="9" spans="3:3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1.75" customHeight="1">
      <c r="C10" s="203" t="s">
        <v>38</v>
      </c>
      <c r="D10" s="204"/>
      <c r="E10" s="208" t="s">
        <v>93</v>
      </c>
      <c r="F10" s="209"/>
      <c r="G10" s="209"/>
      <c r="H10" s="209"/>
      <c r="I10" s="210"/>
      <c r="J10" s="205" t="s">
        <v>94</v>
      </c>
      <c r="K10" s="206"/>
      <c r="L10" s="206"/>
      <c r="M10" s="206"/>
      <c r="N10" s="207"/>
      <c r="O10" s="205" t="s">
        <v>95</v>
      </c>
      <c r="P10" s="206"/>
      <c r="Q10" s="206"/>
      <c r="R10" s="206"/>
      <c r="S10" s="207"/>
      <c r="T10" s="205" t="s">
        <v>96</v>
      </c>
      <c r="U10" s="206"/>
      <c r="V10" s="206"/>
      <c r="W10" s="206"/>
      <c r="X10" s="207"/>
      <c r="Y10" s="205" t="s">
        <v>97</v>
      </c>
      <c r="Z10" s="206"/>
      <c r="AA10" s="206"/>
      <c r="AB10" s="206"/>
      <c r="AC10" s="207"/>
      <c r="AD10" s="202" t="s">
        <v>41</v>
      </c>
      <c r="AE10" s="202"/>
      <c r="AF10" s="202"/>
    </row>
    <row r="11" spans="3:35" ht="22.15" customHeight="1" thickBot="1">
      <c r="C11" s="58" t="s">
        <v>40</v>
      </c>
      <c r="D11" s="66" t="s">
        <v>79</v>
      </c>
      <c r="E11" s="85" t="s">
        <v>1</v>
      </c>
      <c r="F11" s="85" t="s">
        <v>2</v>
      </c>
      <c r="G11" s="85" t="s">
        <v>3</v>
      </c>
      <c r="H11" s="85" t="s">
        <v>4</v>
      </c>
      <c r="I11" s="85" t="s">
        <v>5</v>
      </c>
      <c r="J11" s="85" t="s">
        <v>6</v>
      </c>
      <c r="K11" s="85" t="s">
        <v>7</v>
      </c>
      <c r="L11" s="85" t="s">
        <v>8</v>
      </c>
      <c r="M11" s="85" t="s">
        <v>9</v>
      </c>
      <c r="N11" s="85" t="s">
        <v>10</v>
      </c>
      <c r="O11" s="85" t="s">
        <v>11</v>
      </c>
      <c r="P11" s="85" t="s">
        <v>12</v>
      </c>
      <c r="Q11" s="85" t="s">
        <v>13</v>
      </c>
      <c r="R11" s="85" t="s">
        <v>14</v>
      </c>
      <c r="S11" s="85" t="s">
        <v>15</v>
      </c>
      <c r="T11" s="85" t="s">
        <v>16</v>
      </c>
      <c r="U11" s="85" t="s">
        <v>17</v>
      </c>
      <c r="V11" s="85" t="s">
        <v>18</v>
      </c>
      <c r="W11" s="85" t="s">
        <v>19</v>
      </c>
      <c r="X11" s="85" t="s">
        <v>20</v>
      </c>
      <c r="Y11" s="85" t="s">
        <v>21</v>
      </c>
      <c r="Z11" s="85" t="s">
        <v>22</v>
      </c>
      <c r="AA11" s="85" t="s">
        <v>23</v>
      </c>
      <c r="AB11" s="85" t="s">
        <v>24</v>
      </c>
      <c r="AC11" s="85" t="s">
        <v>25</v>
      </c>
      <c r="AD11" s="114" t="s">
        <v>54</v>
      </c>
      <c r="AE11" s="116" t="s">
        <v>55</v>
      </c>
      <c r="AF11" s="118" t="s">
        <v>53</v>
      </c>
    </row>
    <row r="12" spans="3:35" ht="19.149999999999999" customHeight="1">
      <c r="C12" s="57">
        <v>1</v>
      </c>
      <c r="D12" s="55" t="s">
        <v>178</v>
      </c>
      <c r="E12" s="64" t="s">
        <v>51</v>
      </c>
      <c r="F12" s="64" t="s">
        <v>51</v>
      </c>
      <c r="G12" s="64" t="s">
        <v>44</v>
      </c>
      <c r="H12" s="64" t="s">
        <v>51</v>
      </c>
      <c r="I12" s="64" t="s">
        <v>51</v>
      </c>
      <c r="J12" s="64" t="s">
        <v>51</v>
      </c>
      <c r="K12" s="64" t="s">
        <v>44</v>
      </c>
      <c r="L12" s="64" t="s">
        <v>44</v>
      </c>
      <c r="M12" s="64" t="s">
        <v>51</v>
      </c>
      <c r="N12" s="64" t="s">
        <v>44</v>
      </c>
      <c r="O12" s="64" t="s">
        <v>51</v>
      </c>
      <c r="P12" s="64" t="s">
        <v>44</v>
      </c>
      <c r="Q12" s="64" t="s">
        <v>51</v>
      </c>
      <c r="R12" s="64" t="s">
        <v>44</v>
      </c>
      <c r="S12" s="64" t="s">
        <v>44</v>
      </c>
      <c r="T12" s="64" t="s">
        <v>44</v>
      </c>
      <c r="U12" s="64" t="s">
        <v>51</v>
      </c>
      <c r="V12" s="64" t="s">
        <v>44</v>
      </c>
      <c r="W12" s="64" t="s">
        <v>51</v>
      </c>
      <c r="X12" s="64" t="s">
        <v>51</v>
      </c>
      <c r="Y12" s="64" t="s">
        <v>44</v>
      </c>
      <c r="Z12" s="64" t="s">
        <v>44</v>
      </c>
      <c r="AA12" s="64" t="s">
        <v>51</v>
      </c>
      <c r="AB12" s="64" t="s">
        <v>44</v>
      </c>
      <c r="AC12" s="64" t="s">
        <v>44</v>
      </c>
      <c r="AD12" s="115">
        <f>COUNTIF(E12:AC12,"✔")</f>
        <v>12</v>
      </c>
      <c r="AE12" s="117">
        <f>COUNTIF(E12:AC12,"X")</f>
        <v>13</v>
      </c>
      <c r="AF12" s="119">
        <f>COUNTIF(E12:AC12,"–")</f>
        <v>0</v>
      </c>
      <c r="AH12" s="191" t="s">
        <v>46</v>
      </c>
      <c r="AI12" s="192"/>
    </row>
    <row r="13" spans="3:35" ht="19.149999999999999" customHeight="1">
      <c r="C13" s="57">
        <v>2</v>
      </c>
      <c r="D13" s="55" t="s">
        <v>179</v>
      </c>
      <c r="E13" s="64" t="s">
        <v>44</v>
      </c>
      <c r="F13" s="64" t="s">
        <v>51</v>
      </c>
      <c r="G13" s="64" t="s">
        <v>44</v>
      </c>
      <c r="H13" s="64" t="s">
        <v>51</v>
      </c>
      <c r="I13" s="64" t="s">
        <v>44</v>
      </c>
      <c r="J13" s="64" t="s">
        <v>44</v>
      </c>
      <c r="K13" s="64" t="s">
        <v>51</v>
      </c>
      <c r="L13" s="64" t="s">
        <v>44</v>
      </c>
      <c r="M13" s="64" t="s">
        <v>51</v>
      </c>
      <c r="N13" s="64" t="s">
        <v>51</v>
      </c>
      <c r="O13" s="64" t="s">
        <v>51</v>
      </c>
      <c r="P13" s="64" t="s">
        <v>44</v>
      </c>
      <c r="Q13" s="64" t="s">
        <v>51</v>
      </c>
      <c r="R13" s="64" t="s">
        <v>44</v>
      </c>
      <c r="S13" s="64" t="s">
        <v>44</v>
      </c>
      <c r="T13" s="64" t="s">
        <v>44</v>
      </c>
      <c r="U13" s="64" t="s">
        <v>44</v>
      </c>
      <c r="V13" s="64" t="s">
        <v>44</v>
      </c>
      <c r="W13" s="64" t="s">
        <v>52</v>
      </c>
      <c r="X13" s="64" t="s">
        <v>52</v>
      </c>
      <c r="Y13" s="64" t="s">
        <v>52</v>
      </c>
      <c r="Z13" s="64" t="s">
        <v>52</v>
      </c>
      <c r="AA13" s="64" t="s">
        <v>52</v>
      </c>
      <c r="AB13" s="64" t="s">
        <v>52</v>
      </c>
      <c r="AC13" s="64" t="s">
        <v>52</v>
      </c>
      <c r="AD13" s="115">
        <f t="shared" ref="AD13:AD44" si="0">COUNTIF(E13:AC13,"✔")</f>
        <v>7</v>
      </c>
      <c r="AE13" s="117">
        <f t="shared" ref="AE13:AE44" si="1">COUNTIF(E13:AC13,"X")</f>
        <v>11</v>
      </c>
      <c r="AF13" s="119">
        <f t="shared" ref="AF13:AF44" si="2">COUNTIF(E13:AC13,"–")</f>
        <v>7</v>
      </c>
      <c r="AH13" s="70" t="s">
        <v>48</v>
      </c>
      <c r="AI13" s="71" t="s">
        <v>51</v>
      </c>
    </row>
    <row r="14" spans="3:35" ht="19.149999999999999" customHeight="1">
      <c r="C14" s="57">
        <v>3</v>
      </c>
      <c r="D14" s="55" t="s">
        <v>180</v>
      </c>
      <c r="E14" s="64" t="s">
        <v>44</v>
      </c>
      <c r="F14" s="64" t="s">
        <v>51</v>
      </c>
      <c r="G14" s="64" t="s">
        <v>44</v>
      </c>
      <c r="H14" s="64" t="s">
        <v>44</v>
      </c>
      <c r="I14" s="64" t="s">
        <v>44</v>
      </c>
      <c r="J14" s="64" t="s">
        <v>44</v>
      </c>
      <c r="K14" s="64" t="s">
        <v>44</v>
      </c>
      <c r="L14" s="64" t="s">
        <v>44</v>
      </c>
      <c r="M14" s="64" t="s">
        <v>51</v>
      </c>
      <c r="N14" s="64" t="s">
        <v>51</v>
      </c>
      <c r="O14" s="64" t="s">
        <v>51</v>
      </c>
      <c r="P14" s="64" t="s">
        <v>52</v>
      </c>
      <c r="Q14" s="64" t="s">
        <v>52</v>
      </c>
      <c r="R14" s="64" t="s">
        <v>52</v>
      </c>
      <c r="S14" s="64" t="s">
        <v>52</v>
      </c>
      <c r="T14" s="64" t="s">
        <v>52</v>
      </c>
      <c r="U14" s="64" t="s">
        <v>52</v>
      </c>
      <c r="V14" s="64" t="s">
        <v>52</v>
      </c>
      <c r="W14" s="64" t="s">
        <v>52</v>
      </c>
      <c r="X14" s="64" t="s">
        <v>52</v>
      </c>
      <c r="Y14" s="64" t="s">
        <v>52</v>
      </c>
      <c r="Z14" s="64" t="s">
        <v>52</v>
      </c>
      <c r="AA14" s="64" t="s">
        <v>52</v>
      </c>
      <c r="AB14" s="64" t="s">
        <v>52</v>
      </c>
      <c r="AC14" s="64" t="s">
        <v>52</v>
      </c>
      <c r="AD14" s="115">
        <f t="shared" si="0"/>
        <v>4</v>
      </c>
      <c r="AE14" s="117">
        <f t="shared" si="1"/>
        <v>7</v>
      </c>
      <c r="AF14" s="119">
        <f t="shared" si="2"/>
        <v>14</v>
      </c>
      <c r="AH14" s="70" t="s">
        <v>49</v>
      </c>
      <c r="AI14" s="72" t="s">
        <v>44</v>
      </c>
    </row>
    <row r="15" spans="3:35" ht="19.149999999999999" customHeight="1" thickBot="1">
      <c r="C15" s="57">
        <v>4</v>
      </c>
      <c r="D15" s="55" t="s">
        <v>181</v>
      </c>
      <c r="E15" s="64" t="s">
        <v>51</v>
      </c>
      <c r="F15" s="64" t="s">
        <v>51</v>
      </c>
      <c r="G15" s="64" t="s">
        <v>51</v>
      </c>
      <c r="H15" s="64" t="s">
        <v>51</v>
      </c>
      <c r="I15" s="64" t="s">
        <v>44</v>
      </c>
      <c r="J15" s="64" t="s">
        <v>44</v>
      </c>
      <c r="K15" s="64" t="s">
        <v>51</v>
      </c>
      <c r="L15" s="64" t="s">
        <v>44</v>
      </c>
      <c r="M15" s="64" t="s">
        <v>44</v>
      </c>
      <c r="N15" s="64" t="s">
        <v>44</v>
      </c>
      <c r="O15" s="64" t="s">
        <v>51</v>
      </c>
      <c r="P15" s="64" t="s">
        <v>44</v>
      </c>
      <c r="Q15" s="64" t="s">
        <v>51</v>
      </c>
      <c r="R15" s="64" t="s">
        <v>44</v>
      </c>
      <c r="S15" s="64" t="s">
        <v>44</v>
      </c>
      <c r="T15" s="64" t="s">
        <v>44</v>
      </c>
      <c r="U15" s="64" t="s">
        <v>44</v>
      </c>
      <c r="V15" s="64" t="s">
        <v>51</v>
      </c>
      <c r="W15" s="64" t="s">
        <v>44</v>
      </c>
      <c r="X15" s="64" t="s">
        <v>44</v>
      </c>
      <c r="Y15" s="64" t="s">
        <v>44</v>
      </c>
      <c r="Z15" s="64" t="s">
        <v>51</v>
      </c>
      <c r="AA15" s="64" t="s">
        <v>51</v>
      </c>
      <c r="AB15" s="64" t="s">
        <v>51</v>
      </c>
      <c r="AC15" s="64" t="s">
        <v>51</v>
      </c>
      <c r="AD15" s="115">
        <f t="shared" si="0"/>
        <v>12</v>
      </c>
      <c r="AE15" s="117">
        <f t="shared" si="1"/>
        <v>13</v>
      </c>
      <c r="AF15" s="119">
        <f t="shared" si="2"/>
        <v>0</v>
      </c>
      <c r="AH15" s="73" t="s">
        <v>50</v>
      </c>
      <c r="AI15" s="74" t="s">
        <v>52</v>
      </c>
    </row>
    <row r="16" spans="3:35" ht="19.149999999999999" customHeight="1">
      <c r="C16" s="57">
        <v>5</v>
      </c>
      <c r="D16" s="55" t="s">
        <v>182</v>
      </c>
      <c r="E16" s="64" t="s">
        <v>44</v>
      </c>
      <c r="F16" s="64" t="s">
        <v>44</v>
      </c>
      <c r="G16" s="64" t="s">
        <v>44</v>
      </c>
      <c r="H16" s="64" t="s">
        <v>44</v>
      </c>
      <c r="I16" s="64" t="s">
        <v>44</v>
      </c>
      <c r="J16" s="64" t="s">
        <v>44</v>
      </c>
      <c r="K16" s="64" t="s">
        <v>51</v>
      </c>
      <c r="L16" s="64" t="s">
        <v>44</v>
      </c>
      <c r="M16" s="64" t="s">
        <v>51</v>
      </c>
      <c r="N16" s="64" t="s">
        <v>44</v>
      </c>
      <c r="O16" s="64" t="s">
        <v>51</v>
      </c>
      <c r="P16" s="64" t="s">
        <v>44</v>
      </c>
      <c r="Q16" s="64" t="s">
        <v>44</v>
      </c>
      <c r="R16" s="64" t="s">
        <v>44</v>
      </c>
      <c r="S16" s="64" t="s">
        <v>44</v>
      </c>
      <c r="T16" s="64" t="s">
        <v>44</v>
      </c>
      <c r="U16" s="64" t="s">
        <v>44</v>
      </c>
      <c r="V16" s="64" t="s">
        <v>44</v>
      </c>
      <c r="W16" s="64" t="s">
        <v>44</v>
      </c>
      <c r="X16" s="64" t="s">
        <v>51</v>
      </c>
      <c r="Y16" s="64" t="s">
        <v>44</v>
      </c>
      <c r="Z16" s="64" t="s">
        <v>51</v>
      </c>
      <c r="AA16" s="64" t="s">
        <v>51</v>
      </c>
      <c r="AB16" s="64" t="s">
        <v>51</v>
      </c>
      <c r="AC16" s="64" t="s">
        <v>44</v>
      </c>
      <c r="AD16" s="115">
        <f t="shared" si="0"/>
        <v>7</v>
      </c>
      <c r="AE16" s="117">
        <f t="shared" si="1"/>
        <v>18</v>
      </c>
      <c r="AF16" s="119">
        <f t="shared" si="2"/>
        <v>0</v>
      </c>
      <c r="AH16" s="62"/>
      <c r="AI16" s="62"/>
    </row>
    <row r="17" spans="3:32" ht="19.149999999999999" customHeight="1">
      <c r="C17" s="57">
        <v>6</v>
      </c>
      <c r="D17" s="55" t="s">
        <v>183</v>
      </c>
      <c r="E17" s="64" t="s">
        <v>51</v>
      </c>
      <c r="F17" s="64" t="s">
        <v>51</v>
      </c>
      <c r="G17" s="64" t="s">
        <v>44</v>
      </c>
      <c r="H17" s="64" t="s">
        <v>51</v>
      </c>
      <c r="I17" s="64" t="s">
        <v>51</v>
      </c>
      <c r="J17" s="64" t="s">
        <v>44</v>
      </c>
      <c r="K17" s="64" t="s">
        <v>51</v>
      </c>
      <c r="L17" s="64" t="s">
        <v>51</v>
      </c>
      <c r="M17" s="64" t="s">
        <v>51</v>
      </c>
      <c r="N17" s="64" t="s">
        <v>44</v>
      </c>
      <c r="O17" s="64" t="s">
        <v>51</v>
      </c>
      <c r="P17" s="64" t="s">
        <v>51</v>
      </c>
      <c r="Q17" s="64" t="s">
        <v>51</v>
      </c>
      <c r="R17" s="64" t="s">
        <v>44</v>
      </c>
      <c r="S17" s="64" t="s">
        <v>51</v>
      </c>
      <c r="T17" s="64" t="s">
        <v>44</v>
      </c>
      <c r="U17" s="64" t="s">
        <v>51</v>
      </c>
      <c r="V17" s="64" t="s">
        <v>44</v>
      </c>
      <c r="W17" s="64" t="s">
        <v>44</v>
      </c>
      <c r="X17" s="64" t="s">
        <v>51</v>
      </c>
      <c r="Y17" s="64" t="s">
        <v>44</v>
      </c>
      <c r="Z17" s="64" t="s">
        <v>51</v>
      </c>
      <c r="AA17" s="64" t="s">
        <v>51</v>
      </c>
      <c r="AB17" s="64" t="s">
        <v>51</v>
      </c>
      <c r="AC17" s="64" t="s">
        <v>44</v>
      </c>
      <c r="AD17" s="115">
        <f t="shared" si="0"/>
        <v>16</v>
      </c>
      <c r="AE17" s="117">
        <f t="shared" si="1"/>
        <v>9</v>
      </c>
      <c r="AF17" s="119">
        <f t="shared" si="2"/>
        <v>0</v>
      </c>
    </row>
    <row r="18" spans="3:32" ht="19.149999999999999" customHeight="1">
      <c r="C18" s="57">
        <v>7</v>
      </c>
      <c r="D18" s="55" t="s">
        <v>184</v>
      </c>
      <c r="E18" s="64" t="s">
        <v>51</v>
      </c>
      <c r="F18" s="64" t="s">
        <v>51</v>
      </c>
      <c r="G18" s="64" t="s">
        <v>44</v>
      </c>
      <c r="H18" s="64" t="s">
        <v>51</v>
      </c>
      <c r="I18" s="64" t="s">
        <v>44</v>
      </c>
      <c r="J18" s="64" t="s">
        <v>51</v>
      </c>
      <c r="K18" s="64" t="s">
        <v>44</v>
      </c>
      <c r="L18" s="64" t="s">
        <v>44</v>
      </c>
      <c r="M18" s="64" t="s">
        <v>44</v>
      </c>
      <c r="N18" s="64" t="s">
        <v>44</v>
      </c>
      <c r="O18" s="64" t="s">
        <v>44</v>
      </c>
      <c r="P18" s="64" t="s">
        <v>44</v>
      </c>
      <c r="Q18" s="64" t="s">
        <v>51</v>
      </c>
      <c r="R18" s="64" t="s">
        <v>51</v>
      </c>
      <c r="S18" s="64" t="s">
        <v>44</v>
      </c>
      <c r="T18" s="64" t="s">
        <v>51</v>
      </c>
      <c r="U18" s="64" t="s">
        <v>44</v>
      </c>
      <c r="V18" s="64" t="s">
        <v>44</v>
      </c>
      <c r="W18" s="64" t="s">
        <v>44</v>
      </c>
      <c r="X18" s="64" t="s">
        <v>51</v>
      </c>
      <c r="Y18" s="64" t="s">
        <v>44</v>
      </c>
      <c r="Z18" s="64" t="s">
        <v>44</v>
      </c>
      <c r="AA18" s="64" t="s">
        <v>51</v>
      </c>
      <c r="AB18" s="64" t="s">
        <v>44</v>
      </c>
      <c r="AC18" s="64" t="s">
        <v>44</v>
      </c>
      <c r="AD18" s="115">
        <f t="shared" si="0"/>
        <v>9</v>
      </c>
      <c r="AE18" s="117">
        <f t="shared" si="1"/>
        <v>16</v>
      </c>
      <c r="AF18" s="119">
        <f t="shared" si="2"/>
        <v>0</v>
      </c>
    </row>
    <row r="19" spans="3:32" ht="19.149999999999999" customHeight="1">
      <c r="C19" s="57">
        <v>8</v>
      </c>
      <c r="D19" s="55" t="s">
        <v>185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115">
        <f t="shared" si="0"/>
        <v>0</v>
      </c>
      <c r="AE19" s="117">
        <f t="shared" si="1"/>
        <v>0</v>
      </c>
      <c r="AF19" s="119">
        <f t="shared" si="2"/>
        <v>0</v>
      </c>
    </row>
    <row r="20" spans="3:32" ht="19.149999999999999" customHeight="1">
      <c r="C20" s="57">
        <v>9</v>
      </c>
      <c r="D20" s="55" t="s">
        <v>186</v>
      </c>
      <c r="E20" s="64" t="s">
        <v>51</v>
      </c>
      <c r="F20" s="64" t="s">
        <v>44</v>
      </c>
      <c r="G20" s="64" t="s">
        <v>44</v>
      </c>
      <c r="H20" s="64" t="s">
        <v>51</v>
      </c>
      <c r="I20" s="64" t="s">
        <v>44</v>
      </c>
      <c r="J20" s="64" t="s">
        <v>51</v>
      </c>
      <c r="K20" s="64" t="s">
        <v>44</v>
      </c>
      <c r="L20" s="64" t="s">
        <v>44</v>
      </c>
      <c r="M20" s="64" t="s">
        <v>44</v>
      </c>
      <c r="N20" s="64" t="s">
        <v>44</v>
      </c>
      <c r="O20" s="64" t="s">
        <v>51</v>
      </c>
      <c r="P20" s="64" t="s">
        <v>44</v>
      </c>
      <c r="Q20" s="64" t="s">
        <v>51</v>
      </c>
      <c r="R20" s="64" t="s">
        <v>44</v>
      </c>
      <c r="S20" s="64" t="s">
        <v>44</v>
      </c>
      <c r="T20" s="64" t="s">
        <v>51</v>
      </c>
      <c r="U20" s="64" t="s">
        <v>44</v>
      </c>
      <c r="V20" s="64" t="s">
        <v>44</v>
      </c>
      <c r="W20" s="64" t="s">
        <v>51</v>
      </c>
      <c r="X20" s="64" t="s">
        <v>51</v>
      </c>
      <c r="Y20" s="64" t="s">
        <v>44</v>
      </c>
      <c r="Z20" s="64" t="s">
        <v>51</v>
      </c>
      <c r="AA20" s="64" t="s">
        <v>51</v>
      </c>
      <c r="AB20" s="64" t="s">
        <v>44</v>
      </c>
      <c r="AC20" s="64" t="s">
        <v>44</v>
      </c>
      <c r="AD20" s="115">
        <f t="shared" si="0"/>
        <v>10</v>
      </c>
      <c r="AE20" s="117">
        <f t="shared" si="1"/>
        <v>15</v>
      </c>
      <c r="AF20" s="119">
        <f t="shared" si="2"/>
        <v>0</v>
      </c>
    </row>
    <row r="21" spans="3:32" ht="19.149999999999999" customHeight="1">
      <c r="C21" s="57">
        <v>10</v>
      </c>
      <c r="D21" s="253" t="s">
        <v>187</v>
      </c>
      <c r="E21" s="64" t="s">
        <v>51</v>
      </c>
      <c r="F21" s="64" t="s">
        <v>44</v>
      </c>
      <c r="G21" s="64" t="s">
        <v>44</v>
      </c>
      <c r="H21" s="64" t="s">
        <v>44</v>
      </c>
      <c r="I21" s="64" t="s">
        <v>44</v>
      </c>
      <c r="J21" s="64" t="s">
        <v>44</v>
      </c>
      <c r="K21" s="64" t="s">
        <v>44</v>
      </c>
      <c r="L21" s="64" t="s">
        <v>44</v>
      </c>
      <c r="M21" s="64" t="s">
        <v>44</v>
      </c>
      <c r="N21" s="64" t="s">
        <v>51</v>
      </c>
      <c r="O21" s="64" t="s">
        <v>51</v>
      </c>
      <c r="P21" s="64" t="s">
        <v>44</v>
      </c>
      <c r="Q21" s="64" t="s">
        <v>51</v>
      </c>
      <c r="R21" s="64" t="s">
        <v>44</v>
      </c>
      <c r="S21" s="64" t="s">
        <v>51</v>
      </c>
      <c r="T21" s="64" t="s">
        <v>44</v>
      </c>
      <c r="U21" s="64" t="s">
        <v>44</v>
      </c>
      <c r="V21" s="64" t="s">
        <v>51</v>
      </c>
      <c r="W21" s="64" t="s">
        <v>51</v>
      </c>
      <c r="X21" s="64" t="s">
        <v>51</v>
      </c>
      <c r="Y21" s="64" t="s">
        <v>51</v>
      </c>
      <c r="Z21" s="64" t="s">
        <v>44</v>
      </c>
      <c r="AA21" s="64" t="s">
        <v>51</v>
      </c>
      <c r="AB21" s="64" t="s">
        <v>44</v>
      </c>
      <c r="AC21" s="64" t="s">
        <v>44</v>
      </c>
      <c r="AD21" s="115">
        <f t="shared" si="0"/>
        <v>10</v>
      </c>
      <c r="AE21" s="117">
        <f t="shared" si="1"/>
        <v>15</v>
      </c>
      <c r="AF21" s="119">
        <f t="shared" si="2"/>
        <v>0</v>
      </c>
    </row>
    <row r="22" spans="3:32" ht="19.149999999999999" customHeight="1">
      <c r="C22" s="57">
        <v>11</v>
      </c>
      <c r="D22" s="253" t="s">
        <v>188</v>
      </c>
      <c r="E22" s="64" t="s">
        <v>44</v>
      </c>
      <c r="F22" s="64" t="s">
        <v>44</v>
      </c>
      <c r="G22" s="64" t="s">
        <v>51</v>
      </c>
      <c r="H22" s="64" t="s">
        <v>51</v>
      </c>
      <c r="I22" s="64" t="s">
        <v>44</v>
      </c>
      <c r="J22" s="64" t="s">
        <v>44</v>
      </c>
      <c r="K22" s="64" t="s">
        <v>44</v>
      </c>
      <c r="L22" s="64" t="s">
        <v>44</v>
      </c>
      <c r="M22" s="64" t="s">
        <v>44</v>
      </c>
      <c r="N22" s="64" t="s">
        <v>44</v>
      </c>
      <c r="O22" s="64" t="s">
        <v>44</v>
      </c>
      <c r="P22" s="64" t="s">
        <v>44</v>
      </c>
      <c r="Q22" s="64" t="s">
        <v>44</v>
      </c>
      <c r="R22" s="64" t="s">
        <v>44</v>
      </c>
      <c r="S22" s="64" t="s">
        <v>44</v>
      </c>
      <c r="T22" s="64" t="s">
        <v>44</v>
      </c>
      <c r="U22" s="64" t="s">
        <v>44</v>
      </c>
      <c r="V22" s="64" t="s">
        <v>44</v>
      </c>
      <c r="W22" s="64" t="s">
        <v>51</v>
      </c>
      <c r="X22" s="64" t="s">
        <v>44</v>
      </c>
      <c r="Y22" s="64" t="s">
        <v>51</v>
      </c>
      <c r="Z22" s="64" t="s">
        <v>44</v>
      </c>
      <c r="AA22" s="64" t="s">
        <v>44</v>
      </c>
      <c r="AB22" s="64" t="s">
        <v>44</v>
      </c>
      <c r="AC22" s="64" t="s">
        <v>44</v>
      </c>
      <c r="AD22" s="115">
        <f t="shared" si="0"/>
        <v>4</v>
      </c>
      <c r="AE22" s="117">
        <f t="shared" si="1"/>
        <v>21</v>
      </c>
      <c r="AF22" s="119">
        <f t="shared" si="2"/>
        <v>0</v>
      </c>
    </row>
    <row r="23" spans="3:32" ht="19.149999999999999" customHeight="1">
      <c r="C23" s="57">
        <v>12</v>
      </c>
      <c r="D23" s="253" t="s">
        <v>189</v>
      </c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115">
        <f t="shared" si="0"/>
        <v>0</v>
      </c>
      <c r="AE23" s="117">
        <f t="shared" si="1"/>
        <v>0</v>
      </c>
      <c r="AF23" s="119">
        <f t="shared" si="2"/>
        <v>0</v>
      </c>
    </row>
    <row r="24" spans="3:32" ht="19.149999999999999" customHeight="1">
      <c r="C24" s="57">
        <v>13</v>
      </c>
      <c r="D24" s="253" t="s">
        <v>190</v>
      </c>
      <c r="E24" s="64" t="s">
        <v>44</v>
      </c>
      <c r="F24" s="64" t="s">
        <v>44</v>
      </c>
      <c r="G24" s="64" t="s">
        <v>51</v>
      </c>
      <c r="H24" s="64" t="s">
        <v>51</v>
      </c>
      <c r="I24" s="64" t="s">
        <v>44</v>
      </c>
      <c r="J24" s="64" t="s">
        <v>44</v>
      </c>
      <c r="K24" s="64" t="s">
        <v>44</v>
      </c>
      <c r="L24" s="64" t="s">
        <v>44</v>
      </c>
      <c r="M24" s="64" t="s">
        <v>44</v>
      </c>
      <c r="N24" s="64" t="s">
        <v>44</v>
      </c>
      <c r="O24" s="64" t="s">
        <v>44</v>
      </c>
      <c r="P24" s="64" t="s">
        <v>51</v>
      </c>
      <c r="Q24" s="64" t="s">
        <v>51</v>
      </c>
      <c r="R24" s="64" t="s">
        <v>44</v>
      </c>
      <c r="S24" s="64" t="s">
        <v>44</v>
      </c>
      <c r="T24" s="64" t="s">
        <v>51</v>
      </c>
      <c r="U24" s="64" t="s">
        <v>44</v>
      </c>
      <c r="V24" s="64" t="s">
        <v>44</v>
      </c>
      <c r="W24" s="64" t="s">
        <v>44</v>
      </c>
      <c r="X24" s="64" t="s">
        <v>44</v>
      </c>
      <c r="Y24" s="64" t="s">
        <v>51</v>
      </c>
      <c r="Z24" s="64" t="s">
        <v>44</v>
      </c>
      <c r="AA24" s="64" t="s">
        <v>51</v>
      </c>
      <c r="AB24" s="64" t="s">
        <v>51</v>
      </c>
      <c r="AC24" s="64" t="s">
        <v>44</v>
      </c>
      <c r="AD24" s="115">
        <f t="shared" si="0"/>
        <v>8</v>
      </c>
      <c r="AE24" s="117">
        <f t="shared" si="1"/>
        <v>17</v>
      </c>
      <c r="AF24" s="119">
        <f t="shared" si="2"/>
        <v>0</v>
      </c>
    </row>
    <row r="25" spans="3:32" ht="19.149999999999999" customHeight="1">
      <c r="C25" s="57">
        <v>14</v>
      </c>
      <c r="D25" s="253" t="s">
        <v>191</v>
      </c>
      <c r="E25" s="64" t="s">
        <v>44</v>
      </c>
      <c r="F25" s="64" t="s">
        <v>44</v>
      </c>
      <c r="G25" s="64" t="s">
        <v>44</v>
      </c>
      <c r="H25" s="64" t="s">
        <v>44</v>
      </c>
      <c r="I25" s="64" t="s">
        <v>44</v>
      </c>
      <c r="J25" s="64" t="s">
        <v>44</v>
      </c>
      <c r="K25" s="64" t="s">
        <v>44</v>
      </c>
      <c r="L25" s="64" t="s">
        <v>44</v>
      </c>
      <c r="M25" s="64" t="s">
        <v>44</v>
      </c>
      <c r="N25" s="64" t="s">
        <v>44</v>
      </c>
      <c r="O25" s="64" t="s">
        <v>44</v>
      </c>
      <c r="P25" s="64" t="s">
        <v>51</v>
      </c>
      <c r="Q25" s="64" t="s">
        <v>44</v>
      </c>
      <c r="R25" s="64" t="s">
        <v>44</v>
      </c>
      <c r="S25" s="64" t="s">
        <v>44</v>
      </c>
      <c r="T25" s="64" t="s">
        <v>44</v>
      </c>
      <c r="U25" s="64" t="s">
        <v>51</v>
      </c>
      <c r="V25" s="64" t="s">
        <v>44</v>
      </c>
      <c r="W25" s="64" t="s">
        <v>44</v>
      </c>
      <c r="X25" s="64" t="s">
        <v>44</v>
      </c>
      <c r="Y25" s="64" t="s">
        <v>44</v>
      </c>
      <c r="Z25" s="64" t="s">
        <v>44</v>
      </c>
      <c r="AA25" s="64" t="s">
        <v>52</v>
      </c>
      <c r="AB25" s="64" t="s">
        <v>51</v>
      </c>
      <c r="AC25" s="64" t="s">
        <v>44</v>
      </c>
      <c r="AD25" s="115">
        <f t="shared" si="0"/>
        <v>3</v>
      </c>
      <c r="AE25" s="117">
        <f t="shared" si="1"/>
        <v>21</v>
      </c>
      <c r="AF25" s="119">
        <f t="shared" si="2"/>
        <v>1</v>
      </c>
    </row>
    <row r="26" spans="3:32" ht="19.149999999999999" customHeight="1">
      <c r="C26" s="57">
        <v>15</v>
      </c>
      <c r="D26" s="253" t="s">
        <v>192</v>
      </c>
      <c r="E26" s="64" t="s">
        <v>44</v>
      </c>
      <c r="F26" s="64" t="s">
        <v>51</v>
      </c>
      <c r="G26" s="64" t="s">
        <v>44</v>
      </c>
      <c r="H26" s="64" t="s">
        <v>44</v>
      </c>
      <c r="I26" s="64" t="s">
        <v>44</v>
      </c>
      <c r="J26" s="64" t="s">
        <v>44</v>
      </c>
      <c r="K26" s="64" t="s">
        <v>51</v>
      </c>
      <c r="L26" s="64" t="s">
        <v>44</v>
      </c>
      <c r="M26" s="64" t="s">
        <v>44</v>
      </c>
      <c r="N26" s="64" t="s">
        <v>51</v>
      </c>
      <c r="O26" s="64" t="s">
        <v>51</v>
      </c>
      <c r="P26" s="64" t="s">
        <v>51</v>
      </c>
      <c r="Q26" s="64" t="s">
        <v>51</v>
      </c>
      <c r="R26" s="64" t="s">
        <v>44</v>
      </c>
      <c r="S26" s="64" t="s">
        <v>44</v>
      </c>
      <c r="T26" s="64" t="s">
        <v>44</v>
      </c>
      <c r="U26" s="64" t="s">
        <v>51</v>
      </c>
      <c r="V26" s="64" t="s">
        <v>44</v>
      </c>
      <c r="W26" s="64" t="s">
        <v>44</v>
      </c>
      <c r="X26" s="64" t="s">
        <v>51</v>
      </c>
      <c r="Y26" s="64" t="s">
        <v>44</v>
      </c>
      <c r="Z26" s="64" t="s">
        <v>44</v>
      </c>
      <c r="AA26" s="64" t="s">
        <v>51</v>
      </c>
      <c r="AB26" s="64" t="s">
        <v>44</v>
      </c>
      <c r="AC26" s="64" t="s">
        <v>44</v>
      </c>
      <c r="AD26" s="115">
        <f t="shared" si="0"/>
        <v>9</v>
      </c>
      <c r="AE26" s="117">
        <f t="shared" si="1"/>
        <v>16</v>
      </c>
      <c r="AF26" s="119">
        <f t="shared" si="2"/>
        <v>0</v>
      </c>
    </row>
    <row r="27" spans="3:32" ht="19.149999999999999" customHeight="1">
      <c r="C27" s="57">
        <v>16</v>
      </c>
      <c r="D27" s="253" t="s">
        <v>193</v>
      </c>
      <c r="E27" s="64" t="s">
        <v>44</v>
      </c>
      <c r="F27" s="64" t="s">
        <v>44</v>
      </c>
      <c r="G27" s="64" t="s">
        <v>44</v>
      </c>
      <c r="H27" s="64" t="s">
        <v>51</v>
      </c>
      <c r="I27" s="64" t="s">
        <v>44</v>
      </c>
      <c r="J27" s="64" t="s">
        <v>44</v>
      </c>
      <c r="K27" s="64" t="s">
        <v>51</v>
      </c>
      <c r="L27" s="64" t="s">
        <v>44</v>
      </c>
      <c r="M27" s="64" t="s">
        <v>51</v>
      </c>
      <c r="N27" s="64" t="s">
        <v>51</v>
      </c>
      <c r="O27" s="64" t="s">
        <v>51</v>
      </c>
      <c r="P27" s="64" t="s">
        <v>44</v>
      </c>
      <c r="Q27" s="64" t="s">
        <v>51</v>
      </c>
      <c r="R27" s="64" t="s">
        <v>44</v>
      </c>
      <c r="S27" s="64" t="s">
        <v>44</v>
      </c>
      <c r="T27" s="64" t="s">
        <v>44</v>
      </c>
      <c r="U27" s="64" t="s">
        <v>44</v>
      </c>
      <c r="V27" s="64" t="s">
        <v>44</v>
      </c>
      <c r="W27" s="64" t="s">
        <v>44</v>
      </c>
      <c r="X27" s="64" t="s">
        <v>44</v>
      </c>
      <c r="Y27" s="64" t="s">
        <v>44</v>
      </c>
      <c r="Z27" s="64" t="s">
        <v>44</v>
      </c>
      <c r="AA27" s="64" t="s">
        <v>44</v>
      </c>
      <c r="AB27" s="64" t="s">
        <v>44</v>
      </c>
      <c r="AC27" s="64" t="s">
        <v>44</v>
      </c>
      <c r="AD27" s="115">
        <f t="shared" si="0"/>
        <v>6</v>
      </c>
      <c r="AE27" s="117">
        <f t="shared" si="1"/>
        <v>19</v>
      </c>
      <c r="AF27" s="119">
        <f t="shared" si="2"/>
        <v>0</v>
      </c>
    </row>
    <row r="28" spans="3:32" ht="19.149999999999999" customHeight="1">
      <c r="C28" s="57">
        <v>17</v>
      </c>
      <c r="D28" s="253" t="s">
        <v>194</v>
      </c>
      <c r="E28" s="64" t="s">
        <v>51</v>
      </c>
      <c r="F28" s="64" t="s">
        <v>51</v>
      </c>
      <c r="G28" s="64" t="s">
        <v>44</v>
      </c>
      <c r="H28" s="64" t="s">
        <v>51</v>
      </c>
      <c r="I28" s="64" t="s">
        <v>51</v>
      </c>
      <c r="J28" s="64" t="s">
        <v>44</v>
      </c>
      <c r="K28" s="64" t="s">
        <v>51</v>
      </c>
      <c r="L28" s="64" t="s">
        <v>51</v>
      </c>
      <c r="M28" s="64" t="s">
        <v>51</v>
      </c>
      <c r="N28" s="64" t="s">
        <v>44</v>
      </c>
      <c r="O28" s="64" t="s">
        <v>51</v>
      </c>
      <c r="P28" s="64" t="s">
        <v>51</v>
      </c>
      <c r="Q28" s="64" t="s">
        <v>51</v>
      </c>
      <c r="R28" s="64" t="s">
        <v>44</v>
      </c>
      <c r="S28" s="64" t="s">
        <v>44</v>
      </c>
      <c r="T28" s="64" t="s">
        <v>44</v>
      </c>
      <c r="U28" s="64" t="s">
        <v>44</v>
      </c>
      <c r="V28" s="64" t="s">
        <v>44</v>
      </c>
      <c r="W28" s="64" t="s">
        <v>44</v>
      </c>
      <c r="X28" s="64" t="s">
        <v>51</v>
      </c>
      <c r="Y28" s="64" t="s">
        <v>44</v>
      </c>
      <c r="Z28" s="64" t="s">
        <v>44</v>
      </c>
      <c r="AA28" s="64" t="s">
        <v>44</v>
      </c>
      <c r="AB28" s="64" t="s">
        <v>44</v>
      </c>
      <c r="AC28" s="64" t="s">
        <v>44</v>
      </c>
      <c r="AD28" s="115">
        <f t="shared" si="0"/>
        <v>11</v>
      </c>
      <c r="AE28" s="117">
        <f t="shared" si="1"/>
        <v>14</v>
      </c>
      <c r="AF28" s="119">
        <f t="shared" si="2"/>
        <v>0</v>
      </c>
    </row>
    <row r="29" spans="3:32" ht="19.149999999999999" customHeight="1">
      <c r="C29" s="57">
        <v>18</v>
      </c>
      <c r="D29" s="253" t="s">
        <v>195</v>
      </c>
      <c r="E29" s="64" t="s">
        <v>44</v>
      </c>
      <c r="F29" s="64" t="s">
        <v>44</v>
      </c>
      <c r="G29" s="64" t="s">
        <v>51</v>
      </c>
      <c r="H29" s="64" t="s">
        <v>51</v>
      </c>
      <c r="I29" s="64" t="s">
        <v>51</v>
      </c>
      <c r="J29" s="64" t="s">
        <v>51</v>
      </c>
      <c r="K29" s="64" t="s">
        <v>44</v>
      </c>
      <c r="L29" s="64" t="s">
        <v>44</v>
      </c>
      <c r="M29" s="64" t="s">
        <v>44</v>
      </c>
      <c r="N29" s="64" t="s">
        <v>51</v>
      </c>
      <c r="O29" s="64" t="s">
        <v>44</v>
      </c>
      <c r="P29" s="64" t="s">
        <v>44</v>
      </c>
      <c r="Q29" s="64" t="s">
        <v>51</v>
      </c>
      <c r="R29" s="64" t="s">
        <v>44</v>
      </c>
      <c r="S29" s="64" t="s">
        <v>51</v>
      </c>
      <c r="T29" s="64" t="s">
        <v>51</v>
      </c>
      <c r="U29" s="64" t="s">
        <v>44</v>
      </c>
      <c r="V29" s="64" t="s">
        <v>44</v>
      </c>
      <c r="W29" s="64" t="s">
        <v>51</v>
      </c>
      <c r="X29" s="64" t="s">
        <v>51</v>
      </c>
      <c r="Y29" s="64" t="s">
        <v>44</v>
      </c>
      <c r="Z29" s="64" t="s">
        <v>44</v>
      </c>
      <c r="AA29" s="64" t="s">
        <v>51</v>
      </c>
      <c r="AB29" s="64" t="s">
        <v>44</v>
      </c>
      <c r="AC29" s="64" t="s">
        <v>44</v>
      </c>
      <c r="AD29" s="115">
        <f t="shared" si="0"/>
        <v>11</v>
      </c>
      <c r="AE29" s="117">
        <f t="shared" si="1"/>
        <v>14</v>
      </c>
      <c r="AF29" s="119">
        <f t="shared" si="2"/>
        <v>0</v>
      </c>
    </row>
    <row r="30" spans="3:32" ht="19.149999999999999" customHeight="1">
      <c r="C30" s="57">
        <v>20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115">
        <f t="shared" si="0"/>
        <v>0</v>
      </c>
      <c r="AE30" s="117">
        <f t="shared" si="1"/>
        <v>0</v>
      </c>
      <c r="AF30" s="119">
        <f t="shared" si="2"/>
        <v>0</v>
      </c>
    </row>
    <row r="31" spans="3:32" ht="19.149999999999999" customHeight="1">
      <c r="C31" s="57">
        <v>21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115">
        <f t="shared" si="0"/>
        <v>0</v>
      </c>
      <c r="AE31" s="117">
        <f t="shared" si="1"/>
        <v>0</v>
      </c>
      <c r="AF31" s="119">
        <f t="shared" si="2"/>
        <v>0</v>
      </c>
    </row>
    <row r="32" spans="3:32" ht="19.149999999999999" customHeight="1">
      <c r="C32" s="57">
        <v>22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15">
        <f t="shared" si="0"/>
        <v>0</v>
      </c>
      <c r="AE32" s="117">
        <f t="shared" si="1"/>
        <v>0</v>
      </c>
      <c r="AF32" s="119">
        <f t="shared" si="2"/>
        <v>0</v>
      </c>
    </row>
    <row r="33" spans="3:32" ht="19.149999999999999" customHeight="1">
      <c r="C33" s="57">
        <v>23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115">
        <f t="shared" si="0"/>
        <v>0</v>
      </c>
      <c r="AE33" s="117">
        <f t="shared" si="1"/>
        <v>0</v>
      </c>
      <c r="AF33" s="119">
        <f t="shared" si="2"/>
        <v>0</v>
      </c>
    </row>
    <row r="34" spans="3:32" ht="19.149999999999999" customHeight="1">
      <c r="C34" s="57">
        <v>24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115">
        <f t="shared" si="0"/>
        <v>0</v>
      </c>
      <c r="AE34" s="117">
        <f t="shared" si="1"/>
        <v>0</v>
      </c>
      <c r="AF34" s="119">
        <f t="shared" si="2"/>
        <v>0</v>
      </c>
    </row>
    <row r="35" spans="3:32" ht="19.149999999999999" customHeight="1">
      <c r="C35" s="57">
        <v>25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115">
        <f t="shared" si="0"/>
        <v>0</v>
      </c>
      <c r="AE35" s="117">
        <f t="shared" si="1"/>
        <v>0</v>
      </c>
      <c r="AF35" s="119">
        <f t="shared" si="2"/>
        <v>0</v>
      </c>
    </row>
    <row r="36" spans="3:32" ht="19.149999999999999" customHeight="1">
      <c r="C36" s="57">
        <v>26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15">
        <f t="shared" si="0"/>
        <v>0</v>
      </c>
      <c r="AE36" s="117">
        <f t="shared" si="1"/>
        <v>0</v>
      </c>
      <c r="AF36" s="119">
        <f t="shared" si="2"/>
        <v>0</v>
      </c>
    </row>
    <row r="37" spans="3:32" ht="19.149999999999999" customHeight="1">
      <c r="C37" s="57">
        <v>27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115">
        <f t="shared" si="0"/>
        <v>0</v>
      </c>
      <c r="AE37" s="117">
        <f t="shared" si="1"/>
        <v>0</v>
      </c>
      <c r="AF37" s="119">
        <f t="shared" si="2"/>
        <v>0</v>
      </c>
    </row>
    <row r="38" spans="3:32" ht="19.149999999999999" customHeight="1">
      <c r="C38" s="57">
        <v>28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15">
        <f t="shared" si="0"/>
        <v>0</v>
      </c>
      <c r="AE38" s="117">
        <f t="shared" si="1"/>
        <v>0</v>
      </c>
      <c r="AF38" s="119">
        <f t="shared" si="2"/>
        <v>0</v>
      </c>
    </row>
    <row r="39" spans="3:32" ht="19.149999999999999" customHeight="1">
      <c r="C39" s="57">
        <v>29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15">
        <f t="shared" si="0"/>
        <v>0</v>
      </c>
      <c r="AE39" s="117">
        <f t="shared" si="1"/>
        <v>0</v>
      </c>
      <c r="AF39" s="119">
        <f t="shared" si="2"/>
        <v>0</v>
      </c>
    </row>
    <row r="40" spans="3:32" ht="19.149999999999999" customHeight="1">
      <c r="C40" s="57">
        <v>30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15">
        <f t="shared" si="0"/>
        <v>0</v>
      </c>
      <c r="AE40" s="117">
        <f t="shared" si="1"/>
        <v>0</v>
      </c>
      <c r="AF40" s="119">
        <f t="shared" si="2"/>
        <v>0</v>
      </c>
    </row>
    <row r="41" spans="3:32" ht="19.149999999999999" customHeight="1">
      <c r="C41" s="57">
        <v>31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15">
        <f t="shared" si="0"/>
        <v>0</v>
      </c>
      <c r="AE41" s="117">
        <f t="shared" si="1"/>
        <v>0</v>
      </c>
      <c r="AF41" s="119">
        <f t="shared" si="2"/>
        <v>0</v>
      </c>
    </row>
    <row r="42" spans="3:32" ht="19.149999999999999" customHeight="1">
      <c r="C42" s="57">
        <v>32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115">
        <f t="shared" si="0"/>
        <v>0</v>
      </c>
      <c r="AE42" s="117">
        <f t="shared" si="1"/>
        <v>0</v>
      </c>
      <c r="AF42" s="119">
        <f t="shared" si="2"/>
        <v>0</v>
      </c>
    </row>
    <row r="43" spans="3:32" ht="19.149999999999999" customHeight="1">
      <c r="C43" s="57">
        <v>33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15">
        <f t="shared" si="0"/>
        <v>0</v>
      </c>
      <c r="AE43" s="117">
        <f t="shared" si="1"/>
        <v>0</v>
      </c>
      <c r="AF43" s="119">
        <f t="shared" si="2"/>
        <v>0</v>
      </c>
    </row>
    <row r="44" spans="3:32" ht="19.149999999999999" customHeight="1">
      <c r="C44" s="57">
        <v>34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115">
        <f t="shared" si="0"/>
        <v>0</v>
      </c>
      <c r="AE44" s="117">
        <f t="shared" si="1"/>
        <v>0</v>
      </c>
      <c r="AF44" s="119">
        <f t="shared" si="2"/>
        <v>0</v>
      </c>
    </row>
    <row r="46" spans="3:32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3:32" ht="31.5" customHeight="1">
      <c r="C47" s="1"/>
      <c r="D47" s="9" t="s">
        <v>0</v>
      </c>
      <c r="E47" s="8" t="s">
        <v>1</v>
      </c>
      <c r="F47" s="8" t="s">
        <v>2</v>
      </c>
      <c r="G47" s="8" t="s">
        <v>3</v>
      </c>
      <c r="H47" s="8" t="s">
        <v>4</v>
      </c>
      <c r="I47" s="8" t="s">
        <v>5</v>
      </c>
      <c r="J47" s="8" t="s">
        <v>6</v>
      </c>
      <c r="K47" s="8" t="s">
        <v>7</v>
      </c>
      <c r="L47" s="8" t="s">
        <v>8</v>
      </c>
      <c r="M47" s="8" t="s">
        <v>9</v>
      </c>
      <c r="N47" s="8" t="s">
        <v>10</v>
      </c>
      <c r="O47" s="8" t="s">
        <v>11</v>
      </c>
      <c r="P47" s="8" t="s">
        <v>12</v>
      </c>
      <c r="Q47" s="8" t="s">
        <v>13</v>
      </c>
      <c r="R47" s="8" t="s">
        <v>14</v>
      </c>
      <c r="S47" s="8" t="s">
        <v>15</v>
      </c>
      <c r="T47" s="8" t="s">
        <v>16</v>
      </c>
      <c r="U47" s="8" t="s">
        <v>17</v>
      </c>
      <c r="V47" s="8" t="s">
        <v>18</v>
      </c>
      <c r="W47" s="8" t="s">
        <v>19</v>
      </c>
      <c r="X47" s="8" t="s">
        <v>20</v>
      </c>
      <c r="Y47" s="8" t="s">
        <v>21</v>
      </c>
      <c r="Z47" s="8" t="s">
        <v>22</v>
      </c>
      <c r="AA47" s="8" t="s">
        <v>23</v>
      </c>
      <c r="AB47" s="8" t="s">
        <v>24</v>
      </c>
      <c r="AC47" s="8" t="s">
        <v>25</v>
      </c>
      <c r="AD47" s="31" t="s">
        <v>30</v>
      </c>
      <c r="AE47" s="6" t="s">
        <v>36</v>
      </c>
    </row>
    <row r="48" spans="3:32" ht="18" customHeight="1">
      <c r="C48" s="1"/>
      <c r="D48" s="10" t="s">
        <v>35</v>
      </c>
      <c r="E48" s="12">
        <f>COUNTIF(E12:E44,"✔")</f>
        <v>7</v>
      </c>
      <c r="F48" s="12">
        <f>COUNTIF(F12:F44,"✔")</f>
        <v>8</v>
      </c>
      <c r="G48" s="12">
        <f>COUNTIF(G12:G44,"✔")</f>
        <v>4</v>
      </c>
      <c r="H48" s="12">
        <f>COUNTIF(H12:H44,"✔")</f>
        <v>11</v>
      </c>
      <c r="I48" s="12">
        <f>COUNTIF(I12:I44,"✔")</f>
        <v>4</v>
      </c>
      <c r="J48" s="12">
        <f>COUNTIF(J12:J44,"✔")</f>
        <v>4</v>
      </c>
      <c r="K48" s="12">
        <f>COUNTIF(K12:K44,"✔")</f>
        <v>7</v>
      </c>
      <c r="L48" s="12">
        <f>COUNTIF(L12:L44,"✔")</f>
        <v>2</v>
      </c>
      <c r="M48" s="12">
        <f>COUNTIF(M12:M44,"✔")</f>
        <v>7</v>
      </c>
      <c r="N48" s="12">
        <f>COUNTIF(N12:N44,"✔")</f>
        <v>6</v>
      </c>
      <c r="O48" s="12">
        <f>COUNTIF(O12:O44,"✔")</f>
        <v>11</v>
      </c>
      <c r="P48" s="12">
        <f>COUNTIF(P12:P44,"✔")</f>
        <v>5</v>
      </c>
      <c r="Q48" s="12">
        <f>COUNTIF(Q12:Q44,"✔")</f>
        <v>12</v>
      </c>
      <c r="R48" s="12">
        <f>COUNTIF(R12:R44,"✔")</f>
        <v>1</v>
      </c>
      <c r="S48" s="12">
        <f>COUNTIF(S12:S44,"✔")</f>
        <v>3</v>
      </c>
      <c r="T48" s="12">
        <f>COUNTIF(T12:T44,"✔")</f>
        <v>4</v>
      </c>
      <c r="U48" s="12">
        <f>COUNTIF(U12:U44,"✔")</f>
        <v>4</v>
      </c>
      <c r="V48" s="12">
        <f>COUNTIF(V12:V44,"✔")</f>
        <v>2</v>
      </c>
      <c r="W48" s="12">
        <f>COUNTIF(W12:W44,"✔")</f>
        <v>5</v>
      </c>
      <c r="X48" s="12">
        <f>COUNTIF(X12:X44,"✔")</f>
        <v>9</v>
      </c>
      <c r="Y48" s="12">
        <f>COUNTIF(Y12:Y44,"✔")</f>
        <v>3</v>
      </c>
      <c r="Z48" s="12">
        <f>COUNTIF(Z12:Z44,"✔")</f>
        <v>4</v>
      </c>
      <c r="AA48" s="12">
        <f>COUNTIF(AA12:AA44,"✔")</f>
        <v>10</v>
      </c>
      <c r="AB48" s="12">
        <f>COUNTIF(AB12:AB44,"✔")</f>
        <v>5</v>
      </c>
      <c r="AC48" s="12">
        <f>COUNTIF(AC12:AC44,"✔")</f>
        <v>1</v>
      </c>
      <c r="AD48" s="91">
        <f>SUM(E48:AC48)</f>
        <v>139</v>
      </c>
      <c r="AE48" s="14">
        <f>AD48/$AD$51</f>
        <v>0.34749999999999998</v>
      </c>
    </row>
    <row r="49" spans="3:31" ht="18" customHeight="1">
      <c r="C49" s="1"/>
      <c r="D49" s="69" t="s">
        <v>56</v>
      </c>
      <c r="E49" s="12">
        <f>COUNTIF(E12:E44,"X")</f>
        <v>9</v>
      </c>
      <c r="F49" s="12">
        <f>COUNTIF(F12:F44,"X")</f>
        <v>8</v>
      </c>
      <c r="G49" s="12">
        <f>COUNTIF(G12:G44,"X")</f>
        <v>12</v>
      </c>
      <c r="H49" s="12">
        <f>COUNTIF(H12:H44,"X")</f>
        <v>5</v>
      </c>
      <c r="I49" s="12">
        <f>COUNTIF(I12:I44,"X")</f>
        <v>12</v>
      </c>
      <c r="J49" s="12">
        <f>COUNTIF(J12:J44,"X")</f>
        <v>12</v>
      </c>
      <c r="K49" s="12">
        <f>COUNTIF(K12:K44,"X")</f>
        <v>9</v>
      </c>
      <c r="L49" s="12">
        <f>COUNTIF(L12:L44,"X")</f>
        <v>14</v>
      </c>
      <c r="M49" s="12">
        <f>COUNTIF(M12:M44,"X")</f>
        <v>9</v>
      </c>
      <c r="N49" s="12">
        <f>COUNTIF(N12:N44,"X")</f>
        <v>10</v>
      </c>
      <c r="O49" s="12">
        <f>COUNTIF(O12:O44,"X")</f>
        <v>5</v>
      </c>
      <c r="P49" s="12">
        <f>COUNTIF(P12:P44,"X")</f>
        <v>10</v>
      </c>
      <c r="Q49" s="12">
        <f>COUNTIF(Q12:Q44,"X")</f>
        <v>3</v>
      </c>
      <c r="R49" s="12">
        <f>COUNTIF(R12:R44,"X")</f>
        <v>14</v>
      </c>
      <c r="S49" s="12">
        <f>COUNTIF(S12:S44,"X")</f>
        <v>12</v>
      </c>
      <c r="T49" s="12">
        <f>COUNTIF(T12:T44,"X")</f>
        <v>11</v>
      </c>
      <c r="U49" s="12">
        <f>COUNTIF(U12:U44,"X")</f>
        <v>11</v>
      </c>
      <c r="V49" s="12">
        <f>COUNTIF(V12:V44,"X")</f>
        <v>13</v>
      </c>
      <c r="W49" s="12">
        <f>COUNTIF(W12:W44,"X")</f>
        <v>9</v>
      </c>
      <c r="X49" s="12">
        <f>COUNTIF(X12:X44,"X")</f>
        <v>5</v>
      </c>
      <c r="Y49" s="12">
        <f>COUNTIF(Y12:Y44,"X")</f>
        <v>11</v>
      </c>
      <c r="Z49" s="12">
        <f>COUNTIF(Z12:Z44,"X")</f>
        <v>10</v>
      </c>
      <c r="AA49" s="12">
        <f>COUNTIF(AA12:AA44,"X")</f>
        <v>3</v>
      </c>
      <c r="AB49" s="12">
        <f>COUNTIF(AB12:AB44,"X")</f>
        <v>9</v>
      </c>
      <c r="AC49" s="12">
        <f>COUNTIF(AC12:AC44,"X")</f>
        <v>13</v>
      </c>
      <c r="AD49" s="92">
        <f>SUM(E49:AC49)</f>
        <v>239</v>
      </c>
      <c r="AE49" s="15">
        <f>AD49/$AD$51</f>
        <v>0.59750000000000003</v>
      </c>
    </row>
    <row r="50" spans="3:31" ht="18" customHeight="1">
      <c r="C50" s="1"/>
      <c r="D50" s="43" t="s">
        <v>32</v>
      </c>
      <c r="E50" s="12">
        <f>COUNTIF(E12:E44,"–")</f>
        <v>0</v>
      </c>
      <c r="F50" s="12">
        <f>COUNTIF(F12:F44,"–")</f>
        <v>0</v>
      </c>
      <c r="G50" s="12">
        <f>COUNTIF(G12:G44,"–")</f>
        <v>0</v>
      </c>
      <c r="H50" s="12">
        <f>COUNTIF(H12:H44,"–")</f>
        <v>0</v>
      </c>
      <c r="I50" s="12">
        <f>COUNTIF(I12:I44,"–")</f>
        <v>0</v>
      </c>
      <c r="J50" s="12">
        <f>COUNTIF(J12:J44,"–")</f>
        <v>0</v>
      </c>
      <c r="K50" s="12">
        <f>COUNTIF(K12:K44,"–")</f>
        <v>0</v>
      </c>
      <c r="L50" s="12">
        <f>COUNTIF(L12:L44,"–")</f>
        <v>0</v>
      </c>
      <c r="M50" s="12">
        <f>COUNTIF(M12:M44,"–")</f>
        <v>0</v>
      </c>
      <c r="N50" s="12">
        <f>COUNTIF(N12:N44,"–")</f>
        <v>0</v>
      </c>
      <c r="O50" s="12">
        <f>COUNTIF(O12:O44,"–")</f>
        <v>0</v>
      </c>
      <c r="P50" s="12">
        <f>COUNTIF(P12:P44,"–")</f>
        <v>1</v>
      </c>
      <c r="Q50" s="12">
        <f>COUNTIF(Q12:Q44,"–")</f>
        <v>1</v>
      </c>
      <c r="R50" s="12">
        <f>COUNTIF(R12:R44,"–")</f>
        <v>1</v>
      </c>
      <c r="S50" s="12">
        <f>COUNTIF(S12:S44,"–")</f>
        <v>1</v>
      </c>
      <c r="T50" s="12">
        <f>COUNTIF(T12:T44,"–")</f>
        <v>1</v>
      </c>
      <c r="U50" s="12">
        <f>COUNTIF(U12:U44,"–")</f>
        <v>1</v>
      </c>
      <c r="V50" s="12">
        <f>COUNTIF(V12:V44,"–")</f>
        <v>1</v>
      </c>
      <c r="W50" s="12">
        <f>COUNTIF(W12:W44,"–")</f>
        <v>2</v>
      </c>
      <c r="X50" s="12">
        <f>COUNTIF(X12:X44,"–")</f>
        <v>2</v>
      </c>
      <c r="Y50" s="12">
        <f>COUNTIF(Y12:Y44,"–")</f>
        <v>2</v>
      </c>
      <c r="Z50" s="12">
        <f>COUNTIF(Z12:Z44,"–")</f>
        <v>2</v>
      </c>
      <c r="AA50" s="12">
        <f>COUNTIF(AA12:AA44,"–")</f>
        <v>3</v>
      </c>
      <c r="AB50" s="12">
        <f>COUNTIF(AB12:AB44,"–")</f>
        <v>2</v>
      </c>
      <c r="AC50" s="12">
        <f>COUNTIF(AC12:AC44,"–")</f>
        <v>2</v>
      </c>
      <c r="AD50" s="93">
        <f t="shared" ref="AD50" si="3">SUM(E50:AC50)</f>
        <v>22</v>
      </c>
      <c r="AE50" s="17">
        <f t="shared" ref="AE50:AE51" si="4">AD50/$AD$51</f>
        <v>5.5E-2</v>
      </c>
    </row>
    <row r="51" spans="3:31">
      <c r="C51" s="1"/>
      <c r="D51" s="13" t="s">
        <v>30</v>
      </c>
      <c r="E51" s="22">
        <f t="shared" ref="E51:AD51" si="5">SUM(E48:E50)</f>
        <v>16</v>
      </c>
      <c r="F51" s="22">
        <f t="shared" si="5"/>
        <v>16</v>
      </c>
      <c r="G51" s="22">
        <f t="shared" si="5"/>
        <v>16</v>
      </c>
      <c r="H51" s="22">
        <f t="shared" si="5"/>
        <v>16</v>
      </c>
      <c r="I51" s="22">
        <f t="shared" si="5"/>
        <v>16</v>
      </c>
      <c r="J51" s="22">
        <f t="shared" si="5"/>
        <v>16</v>
      </c>
      <c r="K51" s="22">
        <f t="shared" si="5"/>
        <v>16</v>
      </c>
      <c r="L51" s="22">
        <f t="shared" si="5"/>
        <v>16</v>
      </c>
      <c r="M51" s="22">
        <f t="shared" si="5"/>
        <v>16</v>
      </c>
      <c r="N51" s="22">
        <f t="shared" si="5"/>
        <v>16</v>
      </c>
      <c r="O51" s="22">
        <f t="shared" si="5"/>
        <v>16</v>
      </c>
      <c r="P51" s="22">
        <f t="shared" si="5"/>
        <v>16</v>
      </c>
      <c r="Q51" s="22">
        <f t="shared" si="5"/>
        <v>16</v>
      </c>
      <c r="R51" s="22">
        <f t="shared" si="5"/>
        <v>16</v>
      </c>
      <c r="S51" s="22">
        <f t="shared" si="5"/>
        <v>16</v>
      </c>
      <c r="T51" s="22">
        <f t="shared" si="5"/>
        <v>16</v>
      </c>
      <c r="U51" s="22">
        <f t="shared" si="5"/>
        <v>16</v>
      </c>
      <c r="V51" s="22">
        <f t="shared" si="5"/>
        <v>16</v>
      </c>
      <c r="W51" s="22">
        <f t="shared" si="5"/>
        <v>16</v>
      </c>
      <c r="X51" s="22">
        <f t="shared" si="5"/>
        <v>16</v>
      </c>
      <c r="Y51" s="22">
        <f t="shared" si="5"/>
        <v>16</v>
      </c>
      <c r="Z51" s="22">
        <f t="shared" si="5"/>
        <v>16</v>
      </c>
      <c r="AA51" s="22">
        <f t="shared" si="5"/>
        <v>16</v>
      </c>
      <c r="AB51" s="22">
        <f t="shared" si="5"/>
        <v>16</v>
      </c>
      <c r="AC51" s="22">
        <f t="shared" si="5"/>
        <v>16</v>
      </c>
      <c r="AD51" s="22">
        <f t="shared" si="5"/>
        <v>400</v>
      </c>
      <c r="AE51" s="34">
        <f t="shared" si="4"/>
        <v>1</v>
      </c>
    </row>
    <row r="52" spans="3:31">
      <c r="C52" s="1"/>
      <c r="D52" s="4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7"/>
    </row>
    <row r="53" spans="3:31">
      <c r="C53" s="1"/>
      <c r="D53" s="2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1"/>
    </row>
    <row r="54" spans="3:3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3:31">
      <c r="C55" s="1"/>
      <c r="D55" s="1"/>
      <c r="E55" s="165" t="s">
        <v>26</v>
      </c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7"/>
    </row>
    <row r="56" spans="3:31" ht="23.25" customHeight="1">
      <c r="C56" s="1"/>
      <c r="D56" s="1"/>
      <c r="E56" s="168" t="s">
        <v>59</v>
      </c>
      <c r="F56" s="169"/>
      <c r="G56" s="169"/>
      <c r="H56" s="169"/>
      <c r="I56" s="170"/>
      <c r="J56" s="178" t="s">
        <v>28</v>
      </c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80"/>
      <c r="X56" s="177" t="s">
        <v>33</v>
      </c>
      <c r="Y56" s="177"/>
      <c r="Z56" s="177"/>
      <c r="AA56" s="177"/>
      <c r="AB56" s="177"/>
      <c r="AC56" s="177"/>
    </row>
    <row r="57" spans="3:31">
      <c r="C57" s="1"/>
      <c r="D57" s="1"/>
      <c r="E57" s="30" t="s">
        <v>1</v>
      </c>
      <c r="F57" s="30" t="s">
        <v>5</v>
      </c>
      <c r="G57" s="30" t="s">
        <v>6</v>
      </c>
      <c r="H57" s="30" t="s">
        <v>11</v>
      </c>
      <c r="I57" s="30" t="s">
        <v>21</v>
      </c>
      <c r="J57" s="38" t="s">
        <v>2</v>
      </c>
      <c r="K57" s="38" t="s">
        <v>3</v>
      </c>
      <c r="L57" s="38" t="s">
        <v>7</v>
      </c>
      <c r="M57" s="38" t="s">
        <v>8</v>
      </c>
      <c r="N57" s="38" t="s">
        <v>12</v>
      </c>
      <c r="O57" s="38" t="s">
        <v>13</v>
      </c>
      <c r="P57" s="38" t="s">
        <v>14</v>
      </c>
      <c r="Q57" s="38" t="s">
        <v>16</v>
      </c>
      <c r="R57" s="38" t="s">
        <v>17</v>
      </c>
      <c r="S57" s="38" t="s">
        <v>18</v>
      </c>
      <c r="T57" s="39" t="s">
        <v>19</v>
      </c>
      <c r="U57" s="39" t="s">
        <v>22</v>
      </c>
      <c r="V57" s="39" t="s">
        <v>23</v>
      </c>
      <c r="W57" s="39" t="s">
        <v>24</v>
      </c>
      <c r="X57" s="26" t="s">
        <v>4</v>
      </c>
      <c r="Y57" s="26" t="s">
        <v>9</v>
      </c>
      <c r="Z57" s="26" t="s">
        <v>10</v>
      </c>
      <c r="AA57" s="26" t="s">
        <v>15</v>
      </c>
      <c r="AB57" s="26" t="s">
        <v>20</v>
      </c>
      <c r="AC57" s="26" t="s">
        <v>25</v>
      </c>
    </row>
    <row r="58" spans="3:31">
      <c r="C58" s="1"/>
      <c r="D58" s="27" t="s">
        <v>35</v>
      </c>
      <c r="E58" s="173">
        <f>SUM(E48,I48,J48,O48,Y48)</f>
        <v>29</v>
      </c>
      <c r="F58" s="173"/>
      <c r="G58" s="173"/>
      <c r="H58" s="173"/>
      <c r="I58" s="173"/>
      <c r="J58" s="181">
        <f>SUM(F48,G48,K48,L48,P48,Q48,R48,T48,U48,V48,W48,Z48,AA48,AB48)</f>
        <v>73</v>
      </c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3"/>
      <c r="X58" s="181">
        <f>SUM(H48,M48,N48,S48,X48,AC48)</f>
        <v>37</v>
      </c>
      <c r="Y58" s="182"/>
      <c r="Z58" s="182"/>
      <c r="AA58" s="182"/>
      <c r="AB58" s="182"/>
      <c r="AC58" s="183"/>
      <c r="AD58" s="88">
        <f>SUM(E58,J58,X58)</f>
        <v>139</v>
      </c>
    </row>
    <row r="59" spans="3:31" ht="20.25" customHeight="1">
      <c r="C59" s="1"/>
      <c r="D59" s="75" t="s">
        <v>57</v>
      </c>
      <c r="E59" s="187">
        <f>SUM(E49,I49,J49,O49,Y49)</f>
        <v>49</v>
      </c>
      <c r="F59" s="187"/>
      <c r="G59" s="187"/>
      <c r="H59" s="187"/>
      <c r="I59" s="187"/>
      <c r="J59" s="184">
        <f>SUM(F49,G49,K49,L49,P49,Q49,R49,T49,U49,V49,W49,Z49,AA49,AB49)</f>
        <v>136</v>
      </c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6"/>
      <c r="X59" s="184">
        <f>SUM(H49,M49,N49,S49,X49,AC49)</f>
        <v>54</v>
      </c>
      <c r="Y59" s="185"/>
      <c r="Z59" s="185"/>
      <c r="AA59" s="185"/>
      <c r="AB59" s="185"/>
      <c r="AC59" s="186"/>
      <c r="AD59" s="89">
        <f>SUM(E59,J59,X59)</f>
        <v>239</v>
      </c>
    </row>
    <row r="60" spans="3:31" ht="18.75">
      <c r="C60" s="1"/>
      <c r="D60" s="42" t="s">
        <v>32</v>
      </c>
      <c r="E60" s="172">
        <f>SUM(E50,I50,J50,O50,Y50)</f>
        <v>2</v>
      </c>
      <c r="F60" s="172"/>
      <c r="G60" s="172"/>
      <c r="H60" s="172"/>
      <c r="I60" s="172"/>
      <c r="J60" s="188">
        <f>SUM(F50,G50,K50,L50,P50,Q50,R50,T50,U50,V50,W50,Z50,AA50,AB50)</f>
        <v>15</v>
      </c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90"/>
      <c r="X60" s="188">
        <f>SUM(H50,M50,N50,S50,X50,AC50)</f>
        <v>5</v>
      </c>
      <c r="Y60" s="189"/>
      <c r="Z60" s="189"/>
      <c r="AA60" s="189"/>
      <c r="AB60" s="189"/>
      <c r="AC60" s="190"/>
      <c r="AD60" s="90">
        <f>SUM(E60,J60,X60)</f>
        <v>22</v>
      </c>
    </row>
    <row r="61" spans="3:31">
      <c r="C61" s="1"/>
      <c r="D61" s="25" t="s">
        <v>29</v>
      </c>
      <c r="E61" s="171">
        <f>SUM(E58:I60)</f>
        <v>80</v>
      </c>
      <c r="F61" s="171"/>
      <c r="G61" s="171"/>
      <c r="H61" s="171"/>
      <c r="I61" s="171"/>
      <c r="J61" s="174">
        <f>SUM(J58:W60)</f>
        <v>224</v>
      </c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6"/>
      <c r="X61" s="174">
        <f>SUM(X58:AC60)</f>
        <v>96</v>
      </c>
      <c r="Y61" s="175"/>
      <c r="Z61" s="175"/>
      <c r="AA61" s="175"/>
      <c r="AB61" s="175"/>
      <c r="AC61" s="176"/>
      <c r="AD61" s="84">
        <f>SUM(E61,J61,X61)</f>
        <v>400</v>
      </c>
    </row>
    <row r="62" spans="3:3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4" spans="3:31" ht="38.25" customHeight="1">
      <c r="D64" s="76" t="s">
        <v>58</v>
      </c>
      <c r="E64" s="77" t="s">
        <v>37</v>
      </c>
      <c r="F64" s="48" t="s">
        <v>28</v>
      </c>
      <c r="G64" s="49" t="s">
        <v>33</v>
      </c>
    </row>
    <row r="65" spans="4:7">
      <c r="D65" s="27" t="s">
        <v>35</v>
      </c>
      <c r="E65" s="37">
        <f>E58/$E$61</f>
        <v>0.36249999999999999</v>
      </c>
      <c r="F65" s="37">
        <f>J58/$J$61</f>
        <v>0.32589285714285715</v>
      </c>
      <c r="G65" s="37">
        <f>X58/$X$61</f>
        <v>0.38541666666666669</v>
      </c>
    </row>
    <row r="66" spans="4:7">
      <c r="D66" s="75" t="s">
        <v>57</v>
      </c>
      <c r="E66" s="40">
        <f>E59/$E$61</f>
        <v>0.61250000000000004</v>
      </c>
      <c r="F66" s="40">
        <f>J59/$J$61</f>
        <v>0.6071428571428571</v>
      </c>
      <c r="G66" s="40">
        <f>X59/$X$61</f>
        <v>0.5625</v>
      </c>
    </row>
    <row r="67" spans="4:7" ht="18.75">
      <c r="D67" s="42" t="s">
        <v>32</v>
      </c>
      <c r="E67" s="16">
        <f>E60/$E$61</f>
        <v>2.5000000000000001E-2</v>
      </c>
      <c r="F67" s="16">
        <f>J60/$J$61</f>
        <v>6.6964285714285712E-2</v>
      </c>
      <c r="G67" s="16">
        <f>X60/$X$61</f>
        <v>5.2083333333333336E-2</v>
      </c>
    </row>
    <row r="68" spans="4:7">
      <c r="E68" s="5">
        <f>SUM(E65:E67)</f>
        <v>1</v>
      </c>
      <c r="F68" s="5">
        <f>SUM(F65:F67)</f>
        <v>0.99999999999999989</v>
      </c>
      <c r="G68" s="5">
        <f>SUM(G65:G67)</f>
        <v>1</v>
      </c>
    </row>
    <row r="86" spans="4:30" ht="18.75">
      <c r="D86" s="164" t="s">
        <v>71</v>
      </c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  <c r="X86" s="164"/>
      <c r="Y86" s="164"/>
      <c r="Z86" s="164"/>
      <c r="AA86" s="164"/>
      <c r="AB86" s="164"/>
      <c r="AC86" s="164"/>
      <c r="AD86" s="164"/>
    </row>
    <row r="87" spans="4:30" ht="28.9" customHeight="1">
      <c r="D87" s="154" t="s">
        <v>84</v>
      </c>
      <c r="E87" s="155"/>
      <c r="F87" s="155"/>
      <c r="G87" s="156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160"/>
      <c r="AA87" s="160"/>
      <c r="AB87" s="160"/>
      <c r="AC87" s="160"/>
      <c r="AD87" s="161"/>
    </row>
    <row r="88" spans="4:30" ht="31.15" customHeight="1">
      <c r="D88" s="157" t="s">
        <v>81</v>
      </c>
      <c r="E88" s="157"/>
      <c r="F88" s="157"/>
      <c r="G88" s="157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9"/>
    </row>
    <row r="89" spans="4:30" ht="31.15" customHeight="1">
      <c r="D89" s="157" t="s">
        <v>83</v>
      </c>
      <c r="E89" s="157"/>
      <c r="F89" s="157"/>
      <c r="G89" s="157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3"/>
    </row>
    <row r="90" spans="4:30" ht="32.450000000000003" customHeight="1">
      <c r="D90" s="157" t="s">
        <v>70</v>
      </c>
      <c r="E90" s="157"/>
      <c r="F90" s="157"/>
      <c r="G90" s="157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3"/>
    </row>
    <row r="91" spans="4:30" ht="30" customHeight="1">
      <c r="D91" s="157" t="s">
        <v>82</v>
      </c>
      <c r="E91" s="157"/>
      <c r="F91" s="157"/>
      <c r="G91" s="157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  <c r="AD91" s="163"/>
    </row>
    <row r="93" spans="4:30">
      <c r="D93" s="144"/>
    </row>
    <row r="95" spans="4:30">
      <c r="D95" s="153"/>
    </row>
    <row r="96" spans="4:30">
      <c r="D96" s="153"/>
    </row>
  </sheetData>
  <mergeCells count="44">
    <mergeCell ref="AH12:AI12"/>
    <mergeCell ref="AD8:AH8"/>
    <mergeCell ref="X7:Y7"/>
    <mergeCell ref="D2:AE2"/>
    <mergeCell ref="E8:P8"/>
    <mergeCell ref="R7:V7"/>
    <mergeCell ref="E7:P7"/>
    <mergeCell ref="AD10:AF10"/>
    <mergeCell ref="C10:D10"/>
    <mergeCell ref="J10:N10"/>
    <mergeCell ref="O10:S10"/>
    <mergeCell ref="E10:I10"/>
    <mergeCell ref="T10:X10"/>
    <mergeCell ref="Y10:AC10"/>
    <mergeCell ref="R8:V8"/>
    <mergeCell ref="X8:Y8"/>
    <mergeCell ref="E59:I59"/>
    <mergeCell ref="J60:W60"/>
    <mergeCell ref="X58:AC58"/>
    <mergeCell ref="X59:AC59"/>
    <mergeCell ref="X60:AC60"/>
    <mergeCell ref="D86:AD86"/>
    <mergeCell ref="D90:G90"/>
    <mergeCell ref="H91:AD91"/>
    <mergeCell ref="D89:G89"/>
    <mergeCell ref="E55:AC55"/>
    <mergeCell ref="E56:I56"/>
    <mergeCell ref="E61:I61"/>
    <mergeCell ref="E60:I60"/>
    <mergeCell ref="E58:I58"/>
    <mergeCell ref="D91:G91"/>
    <mergeCell ref="X61:AC61"/>
    <mergeCell ref="X56:AC56"/>
    <mergeCell ref="J56:W56"/>
    <mergeCell ref="J61:W61"/>
    <mergeCell ref="J58:W58"/>
    <mergeCell ref="J59:W59"/>
    <mergeCell ref="D95:D96"/>
    <mergeCell ref="D87:G87"/>
    <mergeCell ref="D88:G88"/>
    <mergeCell ref="H88:AD88"/>
    <mergeCell ref="H87:AD87"/>
    <mergeCell ref="H89:AD89"/>
    <mergeCell ref="H90:AD90"/>
  </mergeCells>
  <dataValidations count="1">
    <dataValidation type="list" allowBlank="1" showInputMessage="1" showErrorMessage="1" sqref="E12:AC44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:AJ106"/>
  <sheetViews>
    <sheetView tabSelected="1" topLeftCell="A3" zoomScale="55" zoomScaleNormal="55" workbookViewId="0">
      <selection activeCell="AI22" sqref="AI22"/>
    </sheetView>
  </sheetViews>
  <sheetFormatPr baseColWidth="10" defaultRowHeight="15"/>
  <cols>
    <col min="1" max="1" width="7.7109375" customWidth="1"/>
    <col min="2" max="2" width="0" hidden="1" customWidth="1"/>
    <col min="3" max="3" width="7.5703125" customWidth="1"/>
    <col min="4" max="4" width="38.7109375" customWidth="1"/>
    <col min="5" max="29" width="6.28515625" customWidth="1"/>
    <col min="30" max="31" width="14.42578125" customWidth="1"/>
    <col min="32" max="32" width="16.42578125" customWidth="1"/>
    <col min="33" max="33" width="14.28515625" customWidth="1"/>
    <col min="34" max="34" width="7" customWidth="1"/>
    <col min="35" max="35" width="27.7109375" customWidth="1"/>
  </cols>
  <sheetData>
    <row r="1" spans="3:36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6" ht="27.75">
      <c r="D2" s="212" t="s">
        <v>66</v>
      </c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</row>
    <row r="6" spans="3:36">
      <c r="AF6" s="146"/>
    </row>
    <row r="7" spans="3:36" ht="22.15" customHeight="1">
      <c r="D7" s="135" t="s">
        <v>68</v>
      </c>
      <c r="E7" s="199" t="s">
        <v>98</v>
      </c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1"/>
      <c r="R7" s="198" t="s">
        <v>69</v>
      </c>
      <c r="S7" s="198"/>
      <c r="T7" s="198"/>
      <c r="U7" s="198"/>
      <c r="V7" s="198"/>
      <c r="X7" s="194">
        <v>22</v>
      </c>
      <c r="Y7" s="195"/>
    </row>
    <row r="8" spans="3:36" ht="22.15" customHeight="1">
      <c r="D8" s="136" t="s">
        <v>47</v>
      </c>
      <c r="E8" s="197" t="s">
        <v>99</v>
      </c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56"/>
      <c r="R8" s="198" t="s">
        <v>78</v>
      </c>
      <c r="S8" s="198"/>
      <c r="T8" s="198"/>
      <c r="U8" s="198"/>
      <c r="V8" s="198"/>
      <c r="X8" s="213" t="s">
        <v>122</v>
      </c>
      <c r="Y8" s="195"/>
      <c r="Z8" s="68"/>
      <c r="AA8" s="68"/>
      <c r="AD8" s="193"/>
      <c r="AE8" s="193"/>
      <c r="AF8" s="193"/>
      <c r="AG8" s="193"/>
      <c r="AH8" s="193"/>
      <c r="AI8" s="193"/>
    </row>
    <row r="9" spans="3:36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6" ht="56.25" customHeight="1">
      <c r="C10" s="203" t="s">
        <v>38</v>
      </c>
      <c r="D10" s="204"/>
      <c r="E10" s="208" t="s">
        <v>93</v>
      </c>
      <c r="F10" s="209"/>
      <c r="G10" s="209"/>
      <c r="H10" s="209"/>
      <c r="I10" s="210"/>
      <c r="J10" s="205" t="s">
        <v>94</v>
      </c>
      <c r="K10" s="206"/>
      <c r="L10" s="206"/>
      <c r="M10" s="206"/>
      <c r="N10" s="207"/>
      <c r="O10" s="205" t="s">
        <v>95</v>
      </c>
      <c r="P10" s="206"/>
      <c r="Q10" s="206"/>
      <c r="R10" s="206"/>
      <c r="S10" s="207"/>
      <c r="T10" s="205" t="s">
        <v>96</v>
      </c>
      <c r="U10" s="206"/>
      <c r="V10" s="206"/>
      <c r="W10" s="206"/>
      <c r="X10" s="207"/>
      <c r="Y10" s="205" t="s">
        <v>97</v>
      </c>
      <c r="Z10" s="206"/>
      <c r="AA10" s="206"/>
      <c r="AB10" s="206"/>
      <c r="AC10" s="207"/>
      <c r="AD10" s="214" t="s">
        <v>41</v>
      </c>
      <c r="AE10" s="214"/>
      <c r="AF10" s="214"/>
      <c r="AG10" s="214"/>
    </row>
    <row r="11" spans="3:36" ht="18" thickBot="1">
      <c r="C11" s="65" t="s">
        <v>40</v>
      </c>
      <c r="D11" s="80" t="s">
        <v>39</v>
      </c>
      <c r="E11" s="85" t="s">
        <v>1</v>
      </c>
      <c r="F11" s="85" t="s">
        <v>2</v>
      </c>
      <c r="G11" s="85" t="s">
        <v>3</v>
      </c>
      <c r="H11" s="85" t="s">
        <v>4</v>
      </c>
      <c r="I11" s="85" t="s">
        <v>5</v>
      </c>
      <c r="J11" s="85" t="s">
        <v>6</v>
      </c>
      <c r="K11" s="85" t="s">
        <v>7</v>
      </c>
      <c r="L11" s="85" t="s">
        <v>8</v>
      </c>
      <c r="M11" s="85" t="s">
        <v>9</v>
      </c>
      <c r="N11" s="85" t="s">
        <v>10</v>
      </c>
      <c r="O11" s="85" t="s">
        <v>11</v>
      </c>
      <c r="P11" s="85" t="s">
        <v>12</v>
      </c>
      <c r="Q11" s="85" t="s">
        <v>13</v>
      </c>
      <c r="R11" s="85" t="s">
        <v>14</v>
      </c>
      <c r="S11" s="85" t="s">
        <v>15</v>
      </c>
      <c r="T11" s="85" t="s">
        <v>16</v>
      </c>
      <c r="U11" s="85" t="s">
        <v>17</v>
      </c>
      <c r="V11" s="85" t="s">
        <v>18</v>
      </c>
      <c r="W11" s="85" t="s">
        <v>19</v>
      </c>
      <c r="X11" s="85" t="s">
        <v>20</v>
      </c>
      <c r="Y11" s="85" t="s">
        <v>21</v>
      </c>
      <c r="Z11" s="85" t="s">
        <v>22</v>
      </c>
      <c r="AA11" s="85" t="s">
        <v>23</v>
      </c>
      <c r="AB11" s="85" t="s">
        <v>24</v>
      </c>
      <c r="AC11" s="85" t="s">
        <v>25</v>
      </c>
      <c r="AD11" s="110" t="s">
        <v>54</v>
      </c>
      <c r="AE11" s="113" t="s">
        <v>75</v>
      </c>
      <c r="AF11" s="120" t="s">
        <v>42</v>
      </c>
      <c r="AG11" s="111" t="s">
        <v>53</v>
      </c>
    </row>
    <row r="12" spans="3:36" ht="15.75">
      <c r="C12" s="151">
        <v>1</v>
      </c>
      <c r="D12" s="152" t="s">
        <v>100</v>
      </c>
      <c r="E12" s="64" t="s">
        <v>44</v>
      </c>
      <c r="F12" s="64" t="s">
        <v>51</v>
      </c>
      <c r="G12" s="64" t="s">
        <v>44</v>
      </c>
      <c r="H12" s="64" t="s">
        <v>51</v>
      </c>
      <c r="I12" s="64" t="s">
        <v>51</v>
      </c>
      <c r="J12" s="64" t="s">
        <v>44</v>
      </c>
      <c r="K12" s="64" t="s">
        <v>51</v>
      </c>
      <c r="L12" s="64" t="s">
        <v>44</v>
      </c>
      <c r="M12" s="64" t="s">
        <v>51</v>
      </c>
      <c r="N12" s="64" t="s">
        <v>44</v>
      </c>
      <c r="O12" s="64" t="s">
        <v>51</v>
      </c>
      <c r="P12" s="64" t="s">
        <v>44</v>
      </c>
      <c r="Q12" s="64" t="s">
        <v>51</v>
      </c>
      <c r="R12" s="64" t="s">
        <v>44</v>
      </c>
      <c r="S12" s="64" t="s">
        <v>44</v>
      </c>
      <c r="T12" s="64" t="s">
        <v>51</v>
      </c>
      <c r="U12" s="64" t="s">
        <v>44</v>
      </c>
      <c r="V12" s="64" t="s">
        <v>44</v>
      </c>
      <c r="W12" s="64" t="s">
        <v>44</v>
      </c>
      <c r="X12" s="64" t="s">
        <v>44</v>
      </c>
      <c r="Y12" s="64" t="s">
        <v>44</v>
      </c>
      <c r="Z12" s="64" t="s">
        <v>44</v>
      </c>
      <c r="AA12" s="64" t="s">
        <v>44</v>
      </c>
      <c r="AB12" s="64" t="s">
        <v>51</v>
      </c>
      <c r="AC12" s="64" t="s">
        <v>44</v>
      </c>
      <c r="AD12" s="96">
        <f>COUNTIF(E12:AC12,"✔")</f>
        <v>9</v>
      </c>
      <c r="AE12" s="95">
        <f>COUNTIF(F12:AD12,"O")</f>
        <v>0</v>
      </c>
      <c r="AF12" s="121">
        <f>COUNTIF(E12:AC12,"X")</f>
        <v>16</v>
      </c>
      <c r="AG12" s="112">
        <f>COUNTIF(E12:AC12,"–")</f>
        <v>0</v>
      </c>
      <c r="AI12" s="191" t="s">
        <v>46</v>
      </c>
      <c r="AJ12" s="192"/>
    </row>
    <row r="13" spans="3:36" ht="15.75">
      <c r="C13" s="151">
        <v>2</v>
      </c>
      <c r="D13" s="152" t="s">
        <v>101</v>
      </c>
      <c r="E13" s="64" t="s">
        <v>44</v>
      </c>
      <c r="F13" s="64" t="s">
        <v>51</v>
      </c>
      <c r="G13" s="64" t="s">
        <v>44</v>
      </c>
      <c r="H13" s="64" t="s">
        <v>44</v>
      </c>
      <c r="I13" s="64" t="s">
        <v>51</v>
      </c>
      <c r="J13" s="64" t="s">
        <v>51</v>
      </c>
      <c r="K13" s="64" t="s">
        <v>44</v>
      </c>
      <c r="L13" s="64" t="s">
        <v>44</v>
      </c>
      <c r="M13" s="64" t="s">
        <v>51</v>
      </c>
      <c r="N13" s="64" t="s">
        <v>51</v>
      </c>
      <c r="O13" s="64" t="s">
        <v>44</v>
      </c>
      <c r="P13" s="64" t="s">
        <v>44</v>
      </c>
      <c r="Q13" s="64" t="s">
        <v>44</v>
      </c>
      <c r="R13" s="64" t="s">
        <v>44</v>
      </c>
      <c r="S13" s="64" t="s">
        <v>44</v>
      </c>
      <c r="T13" s="64" t="s">
        <v>44</v>
      </c>
      <c r="U13" s="64" t="s">
        <v>44</v>
      </c>
      <c r="V13" s="64" t="s">
        <v>44</v>
      </c>
      <c r="W13" s="64" t="s">
        <v>51</v>
      </c>
      <c r="X13" s="64" t="s">
        <v>51</v>
      </c>
      <c r="Y13" s="64" t="s">
        <v>44</v>
      </c>
      <c r="Z13" s="64" t="s">
        <v>51</v>
      </c>
      <c r="AA13" s="64" t="s">
        <v>51</v>
      </c>
      <c r="AB13" s="64" t="s">
        <v>44</v>
      </c>
      <c r="AC13" s="64" t="s">
        <v>44</v>
      </c>
      <c r="AD13" s="96">
        <f t="shared" ref="AD13:AD43" si="0">COUNTIF(E13:AC13,"✔")</f>
        <v>9</v>
      </c>
      <c r="AE13" s="95">
        <f t="shared" ref="AE13:AE43" si="1">COUNTIF(F13:AD13,"O")</f>
        <v>0</v>
      </c>
      <c r="AF13" s="121">
        <f t="shared" ref="AF13:AF43" si="2">COUNTIF(E13:AC13,"X")</f>
        <v>16</v>
      </c>
      <c r="AG13" s="112">
        <f t="shared" ref="AG13:AG43" si="3">COUNTIF(E13:AC13,"–")</f>
        <v>0</v>
      </c>
      <c r="AI13" s="78" t="s">
        <v>48</v>
      </c>
      <c r="AJ13" s="71" t="s">
        <v>51</v>
      </c>
    </row>
    <row r="14" spans="3:36" ht="17.25">
      <c r="C14" s="151">
        <v>3</v>
      </c>
      <c r="D14" s="152" t="s">
        <v>102</v>
      </c>
      <c r="E14" s="64" t="s">
        <v>44</v>
      </c>
      <c r="F14" s="64" t="s">
        <v>51</v>
      </c>
      <c r="G14" s="64" t="s">
        <v>44</v>
      </c>
      <c r="H14" s="64" t="s">
        <v>51</v>
      </c>
      <c r="I14" s="64" t="s">
        <v>51</v>
      </c>
      <c r="J14" s="64" t="s">
        <v>44</v>
      </c>
      <c r="K14" s="64" t="s">
        <v>44</v>
      </c>
      <c r="L14" s="64" t="s">
        <v>51</v>
      </c>
      <c r="M14" s="64" t="s">
        <v>44</v>
      </c>
      <c r="N14" s="64" t="s">
        <v>51</v>
      </c>
      <c r="O14" s="64" t="s">
        <v>51</v>
      </c>
      <c r="P14" s="64" t="s">
        <v>44</v>
      </c>
      <c r="Q14" s="64" t="s">
        <v>51</v>
      </c>
      <c r="R14" s="64" t="s">
        <v>51</v>
      </c>
      <c r="S14" s="64" t="s">
        <v>44</v>
      </c>
      <c r="T14" s="64" t="s">
        <v>51</v>
      </c>
      <c r="U14" s="64" t="s">
        <v>51</v>
      </c>
      <c r="V14" s="64" t="s">
        <v>44</v>
      </c>
      <c r="W14" s="64" t="s">
        <v>44</v>
      </c>
      <c r="X14" s="64" t="s">
        <v>51</v>
      </c>
      <c r="Y14" s="64" t="s">
        <v>44</v>
      </c>
      <c r="Z14" s="64" t="s">
        <v>51</v>
      </c>
      <c r="AA14" s="64" t="s">
        <v>51</v>
      </c>
      <c r="AB14" s="64" t="s">
        <v>44</v>
      </c>
      <c r="AC14" s="64" t="s">
        <v>44</v>
      </c>
      <c r="AD14" s="96">
        <f t="shared" si="0"/>
        <v>13</v>
      </c>
      <c r="AE14" s="95">
        <f t="shared" si="1"/>
        <v>0</v>
      </c>
      <c r="AF14" s="121">
        <f t="shared" si="2"/>
        <v>12</v>
      </c>
      <c r="AG14" s="112">
        <f t="shared" si="3"/>
        <v>0</v>
      </c>
      <c r="AI14" s="78" t="s">
        <v>72</v>
      </c>
      <c r="AJ14" s="97" t="s">
        <v>73</v>
      </c>
    </row>
    <row r="15" spans="3:36" ht="15.75">
      <c r="C15" s="151">
        <v>4</v>
      </c>
      <c r="D15" s="152" t="s">
        <v>103</v>
      </c>
      <c r="E15" s="64" t="s">
        <v>44</v>
      </c>
      <c r="F15" s="64" t="s">
        <v>51</v>
      </c>
      <c r="G15" s="64" t="s">
        <v>44</v>
      </c>
      <c r="H15" s="64" t="s">
        <v>44</v>
      </c>
      <c r="I15" s="64" t="s">
        <v>51</v>
      </c>
      <c r="J15" s="64" t="s">
        <v>44</v>
      </c>
      <c r="K15" s="64" t="s">
        <v>51</v>
      </c>
      <c r="L15" s="64" t="s">
        <v>51</v>
      </c>
      <c r="M15" s="64" t="s">
        <v>44</v>
      </c>
      <c r="N15" s="64" t="s">
        <v>51</v>
      </c>
      <c r="O15" s="64" t="s">
        <v>51</v>
      </c>
      <c r="P15" s="64" t="s">
        <v>44</v>
      </c>
      <c r="Q15" s="64" t="s">
        <v>51</v>
      </c>
      <c r="R15" s="64" t="s">
        <v>44</v>
      </c>
      <c r="S15" s="64" t="s">
        <v>44</v>
      </c>
      <c r="T15" s="64" t="s">
        <v>44</v>
      </c>
      <c r="U15" s="64" t="s">
        <v>44</v>
      </c>
      <c r="V15" s="64" t="s">
        <v>44</v>
      </c>
      <c r="W15" s="64" t="s">
        <v>44</v>
      </c>
      <c r="X15" s="64" t="s">
        <v>51</v>
      </c>
      <c r="Y15" s="64" t="s">
        <v>44</v>
      </c>
      <c r="Z15" s="64" t="s">
        <v>51</v>
      </c>
      <c r="AA15" s="64" t="s">
        <v>51</v>
      </c>
      <c r="AB15" s="64" t="s">
        <v>51</v>
      </c>
      <c r="AC15" s="64" t="s">
        <v>51</v>
      </c>
      <c r="AD15" s="96">
        <f t="shared" si="0"/>
        <v>12</v>
      </c>
      <c r="AE15" s="95">
        <f t="shared" si="1"/>
        <v>0</v>
      </c>
      <c r="AF15" s="121">
        <f t="shared" si="2"/>
        <v>13</v>
      </c>
      <c r="AG15" s="112">
        <f t="shared" si="3"/>
        <v>0</v>
      </c>
      <c r="AI15" s="78" t="s">
        <v>49</v>
      </c>
      <c r="AJ15" s="72" t="s">
        <v>44</v>
      </c>
    </row>
    <row r="16" spans="3:36" ht="19.5" thickBot="1">
      <c r="C16" s="151">
        <v>5</v>
      </c>
      <c r="D16" s="152" t="s">
        <v>104</v>
      </c>
      <c r="E16" s="64" t="s">
        <v>51</v>
      </c>
      <c r="F16" s="64" t="s">
        <v>51</v>
      </c>
      <c r="G16" s="64" t="s">
        <v>44</v>
      </c>
      <c r="H16" s="64" t="s">
        <v>51</v>
      </c>
      <c r="I16" s="64" t="s">
        <v>44</v>
      </c>
      <c r="J16" s="64" t="s">
        <v>44</v>
      </c>
      <c r="K16" s="64" t="s">
        <v>51</v>
      </c>
      <c r="L16" s="64" t="s">
        <v>44</v>
      </c>
      <c r="M16" s="64" t="s">
        <v>44</v>
      </c>
      <c r="N16" s="64" t="s">
        <v>44</v>
      </c>
      <c r="O16" s="64" t="s">
        <v>51</v>
      </c>
      <c r="P16" s="64" t="s">
        <v>44</v>
      </c>
      <c r="Q16" s="64" t="s">
        <v>44</v>
      </c>
      <c r="R16" s="64" t="s">
        <v>44</v>
      </c>
      <c r="S16" s="64" t="s">
        <v>51</v>
      </c>
      <c r="T16" s="64" t="s">
        <v>51</v>
      </c>
      <c r="U16" s="64" t="s">
        <v>44</v>
      </c>
      <c r="V16" s="64" t="s">
        <v>44</v>
      </c>
      <c r="W16" s="64" t="s">
        <v>44</v>
      </c>
      <c r="X16" s="64" t="s">
        <v>51</v>
      </c>
      <c r="Y16" s="64" t="s">
        <v>51</v>
      </c>
      <c r="Z16" s="64" t="s">
        <v>51</v>
      </c>
      <c r="AA16" s="64" t="s">
        <v>51</v>
      </c>
      <c r="AB16" s="64" t="s">
        <v>51</v>
      </c>
      <c r="AC16" s="64" t="s">
        <v>51</v>
      </c>
      <c r="AD16" s="96">
        <f t="shared" si="0"/>
        <v>13</v>
      </c>
      <c r="AE16" s="95">
        <f t="shared" si="1"/>
        <v>0</v>
      </c>
      <c r="AF16" s="121">
        <f t="shared" si="2"/>
        <v>12</v>
      </c>
      <c r="AG16" s="112">
        <f t="shared" si="3"/>
        <v>0</v>
      </c>
      <c r="AI16" s="79" t="s">
        <v>50</v>
      </c>
      <c r="AJ16" s="74" t="s">
        <v>52</v>
      </c>
    </row>
    <row r="17" spans="3:33" ht="15.75">
      <c r="C17" s="151">
        <v>6</v>
      </c>
      <c r="D17" s="152" t="s">
        <v>105</v>
      </c>
      <c r="E17" s="64" t="s">
        <v>44</v>
      </c>
      <c r="F17" s="64" t="s">
        <v>51</v>
      </c>
      <c r="G17" s="64" t="s">
        <v>44</v>
      </c>
      <c r="H17" s="64" t="s">
        <v>51</v>
      </c>
      <c r="I17" s="64" t="s">
        <v>51</v>
      </c>
      <c r="J17" s="64" t="s">
        <v>51</v>
      </c>
      <c r="K17" s="64" t="s">
        <v>51</v>
      </c>
      <c r="L17" s="64" t="s">
        <v>44</v>
      </c>
      <c r="M17" s="64" t="s">
        <v>44</v>
      </c>
      <c r="N17" s="64" t="s">
        <v>51</v>
      </c>
      <c r="O17" s="64" t="s">
        <v>51</v>
      </c>
      <c r="P17" s="64" t="s">
        <v>44</v>
      </c>
      <c r="Q17" s="64" t="s">
        <v>44</v>
      </c>
      <c r="R17" s="64" t="s">
        <v>44</v>
      </c>
      <c r="S17" s="64" t="s">
        <v>51</v>
      </c>
      <c r="T17" s="64" t="s">
        <v>44</v>
      </c>
      <c r="U17" s="64" t="s">
        <v>44</v>
      </c>
      <c r="V17" s="64" t="s">
        <v>51</v>
      </c>
      <c r="W17" s="64" t="s">
        <v>44</v>
      </c>
      <c r="X17" s="64" t="s">
        <v>51</v>
      </c>
      <c r="Y17" s="64" t="s">
        <v>51</v>
      </c>
      <c r="Z17" s="64" t="s">
        <v>44</v>
      </c>
      <c r="AA17" s="64" t="s">
        <v>51</v>
      </c>
      <c r="AB17" s="64" t="s">
        <v>44</v>
      </c>
      <c r="AC17" s="64" t="s">
        <v>44</v>
      </c>
      <c r="AD17" s="96">
        <f t="shared" si="0"/>
        <v>12</v>
      </c>
      <c r="AE17" s="95">
        <f t="shared" si="1"/>
        <v>0</v>
      </c>
      <c r="AF17" s="121">
        <f t="shared" si="2"/>
        <v>13</v>
      </c>
      <c r="AG17" s="112">
        <f t="shared" si="3"/>
        <v>0</v>
      </c>
    </row>
    <row r="18" spans="3:33" ht="15.75">
      <c r="C18" s="151">
        <v>7</v>
      </c>
      <c r="D18" s="152" t="s">
        <v>106</v>
      </c>
      <c r="E18" s="64" t="s">
        <v>44</v>
      </c>
      <c r="F18" s="64" t="s">
        <v>51</v>
      </c>
      <c r="G18" s="64" t="s">
        <v>44</v>
      </c>
      <c r="H18" s="64" t="s">
        <v>51</v>
      </c>
      <c r="I18" s="64" t="s">
        <v>51</v>
      </c>
      <c r="J18" s="64" t="s">
        <v>44</v>
      </c>
      <c r="K18" s="64" t="s">
        <v>51</v>
      </c>
      <c r="L18" s="64" t="s">
        <v>44</v>
      </c>
      <c r="M18" s="64" t="s">
        <v>44</v>
      </c>
      <c r="N18" s="64" t="s">
        <v>51</v>
      </c>
      <c r="O18" s="64" t="s">
        <v>51</v>
      </c>
      <c r="P18" s="64" t="s">
        <v>51</v>
      </c>
      <c r="Q18" s="64" t="s">
        <v>51</v>
      </c>
      <c r="R18" s="64" t="s">
        <v>44</v>
      </c>
      <c r="S18" s="64" t="s">
        <v>51</v>
      </c>
      <c r="T18" s="64" t="s">
        <v>51</v>
      </c>
      <c r="U18" s="64" t="s">
        <v>44</v>
      </c>
      <c r="V18" s="64" t="s">
        <v>44</v>
      </c>
      <c r="W18" s="64" t="s">
        <v>44</v>
      </c>
      <c r="X18" s="64" t="s">
        <v>51</v>
      </c>
      <c r="Y18" s="64" t="s">
        <v>44</v>
      </c>
      <c r="Z18" s="64" t="s">
        <v>51</v>
      </c>
      <c r="AA18" s="64" t="s">
        <v>51</v>
      </c>
      <c r="AB18" s="64" t="s">
        <v>44</v>
      </c>
      <c r="AC18" s="64" t="s">
        <v>44</v>
      </c>
      <c r="AD18" s="96">
        <f t="shared" si="0"/>
        <v>13</v>
      </c>
      <c r="AE18" s="95">
        <f t="shared" si="1"/>
        <v>0</v>
      </c>
      <c r="AF18" s="121">
        <f t="shared" si="2"/>
        <v>12</v>
      </c>
      <c r="AG18" s="112">
        <f t="shared" si="3"/>
        <v>0</v>
      </c>
    </row>
    <row r="19" spans="3:33" ht="15.75">
      <c r="C19" s="151">
        <v>8</v>
      </c>
      <c r="D19" s="152" t="s">
        <v>107</v>
      </c>
      <c r="E19" s="64" t="s">
        <v>44</v>
      </c>
      <c r="F19" s="64" t="s">
        <v>51</v>
      </c>
      <c r="G19" s="64" t="s">
        <v>44</v>
      </c>
      <c r="H19" s="64" t="s">
        <v>44</v>
      </c>
      <c r="I19" s="64" t="s">
        <v>51</v>
      </c>
      <c r="J19" s="64" t="s">
        <v>51</v>
      </c>
      <c r="K19" s="64" t="s">
        <v>51</v>
      </c>
      <c r="L19" s="64" t="s">
        <v>44</v>
      </c>
      <c r="M19" s="64" t="s">
        <v>44</v>
      </c>
      <c r="N19" s="64" t="s">
        <v>51</v>
      </c>
      <c r="O19" s="64" t="s">
        <v>44</v>
      </c>
      <c r="P19" s="64" t="s">
        <v>44</v>
      </c>
      <c r="Q19" s="64" t="s">
        <v>44</v>
      </c>
      <c r="R19" s="64" t="s">
        <v>44</v>
      </c>
      <c r="S19" s="64" t="s">
        <v>44</v>
      </c>
      <c r="T19" s="64" t="s">
        <v>44</v>
      </c>
      <c r="U19" s="64" t="s">
        <v>44</v>
      </c>
      <c r="V19" s="64" t="s">
        <v>44</v>
      </c>
      <c r="W19" s="64" t="s">
        <v>44</v>
      </c>
      <c r="X19" s="64" t="s">
        <v>44</v>
      </c>
      <c r="Y19" s="64" t="s">
        <v>44</v>
      </c>
      <c r="Z19" s="64" t="s">
        <v>44</v>
      </c>
      <c r="AA19" s="64" t="s">
        <v>44</v>
      </c>
      <c r="AB19" s="64" t="s">
        <v>51</v>
      </c>
      <c r="AC19" s="64" t="s">
        <v>44</v>
      </c>
      <c r="AD19" s="96">
        <f t="shared" si="0"/>
        <v>6</v>
      </c>
      <c r="AE19" s="95">
        <f t="shared" si="1"/>
        <v>0</v>
      </c>
      <c r="AF19" s="121">
        <f t="shared" si="2"/>
        <v>19</v>
      </c>
      <c r="AG19" s="112">
        <f t="shared" si="3"/>
        <v>0</v>
      </c>
    </row>
    <row r="20" spans="3:33" ht="15.75">
      <c r="C20" s="151">
        <v>9</v>
      </c>
      <c r="D20" s="152" t="s">
        <v>108</v>
      </c>
      <c r="E20" s="64" t="s">
        <v>44</v>
      </c>
      <c r="F20" s="64" t="s">
        <v>51</v>
      </c>
      <c r="G20" s="64" t="s">
        <v>51</v>
      </c>
      <c r="H20" s="64" t="s">
        <v>44</v>
      </c>
      <c r="I20" s="64" t="s">
        <v>51</v>
      </c>
      <c r="J20" s="64" t="s">
        <v>44</v>
      </c>
      <c r="K20" s="64" t="s">
        <v>51</v>
      </c>
      <c r="L20" s="64" t="s">
        <v>44</v>
      </c>
      <c r="M20" s="64" t="s">
        <v>44</v>
      </c>
      <c r="N20" s="64" t="s">
        <v>51</v>
      </c>
      <c r="O20" s="64" t="s">
        <v>51</v>
      </c>
      <c r="P20" s="64" t="s">
        <v>44</v>
      </c>
      <c r="Q20" s="64" t="s">
        <v>51</v>
      </c>
      <c r="R20" s="64" t="s">
        <v>44</v>
      </c>
      <c r="S20" s="64" t="s">
        <v>51</v>
      </c>
      <c r="T20" s="64" t="s">
        <v>44</v>
      </c>
      <c r="U20" s="64" t="s">
        <v>44</v>
      </c>
      <c r="V20" s="64" t="s">
        <v>44</v>
      </c>
      <c r="W20" s="64" t="s">
        <v>51</v>
      </c>
      <c r="X20" s="64" t="s">
        <v>51</v>
      </c>
      <c r="Y20" s="64" t="s">
        <v>51</v>
      </c>
      <c r="Z20" s="64" t="s">
        <v>51</v>
      </c>
      <c r="AA20" s="64" t="s">
        <v>51</v>
      </c>
      <c r="AB20" s="64" t="s">
        <v>51</v>
      </c>
      <c r="AC20" s="64" t="s">
        <v>51</v>
      </c>
      <c r="AD20" s="96">
        <f t="shared" si="0"/>
        <v>15</v>
      </c>
      <c r="AE20" s="95">
        <f t="shared" si="1"/>
        <v>0</v>
      </c>
      <c r="AF20" s="121">
        <f t="shared" si="2"/>
        <v>10</v>
      </c>
      <c r="AG20" s="112">
        <f t="shared" si="3"/>
        <v>0</v>
      </c>
    </row>
    <row r="21" spans="3:33" ht="15.75">
      <c r="C21" s="151">
        <v>10</v>
      </c>
      <c r="D21" s="152" t="s">
        <v>109</v>
      </c>
      <c r="E21" s="64" t="s">
        <v>51</v>
      </c>
      <c r="F21" s="64" t="s">
        <v>51</v>
      </c>
      <c r="G21" s="64" t="s">
        <v>44</v>
      </c>
      <c r="H21" s="64" t="s">
        <v>51</v>
      </c>
      <c r="I21" s="64" t="s">
        <v>44</v>
      </c>
      <c r="J21" s="64" t="s">
        <v>44</v>
      </c>
      <c r="K21" s="64" t="s">
        <v>51</v>
      </c>
      <c r="L21" s="64" t="s">
        <v>51</v>
      </c>
      <c r="M21" s="64" t="s">
        <v>51</v>
      </c>
      <c r="N21" s="64" t="s">
        <v>44</v>
      </c>
      <c r="O21" s="64" t="s">
        <v>51</v>
      </c>
      <c r="P21" s="64" t="s">
        <v>44</v>
      </c>
      <c r="Q21" s="64" t="s">
        <v>51</v>
      </c>
      <c r="R21" s="64" t="s">
        <v>44</v>
      </c>
      <c r="S21" s="64" t="s">
        <v>44</v>
      </c>
      <c r="T21" s="64" t="s">
        <v>44</v>
      </c>
      <c r="U21" s="64" t="s">
        <v>44</v>
      </c>
      <c r="V21" s="64" t="s">
        <v>51</v>
      </c>
      <c r="W21" s="64" t="s">
        <v>51</v>
      </c>
      <c r="X21" s="64" t="s">
        <v>44</v>
      </c>
      <c r="Y21" s="64" t="s">
        <v>44</v>
      </c>
      <c r="Z21" s="64" t="s">
        <v>51</v>
      </c>
      <c r="AA21" s="64" t="s">
        <v>51</v>
      </c>
      <c r="AB21" s="64" t="s">
        <v>51</v>
      </c>
      <c r="AC21" s="64" t="s">
        <v>51</v>
      </c>
      <c r="AD21" s="96">
        <f t="shared" si="0"/>
        <v>14</v>
      </c>
      <c r="AE21" s="95">
        <f t="shared" si="1"/>
        <v>0</v>
      </c>
      <c r="AF21" s="121">
        <f t="shared" si="2"/>
        <v>11</v>
      </c>
      <c r="AG21" s="112">
        <f t="shared" si="3"/>
        <v>0</v>
      </c>
    </row>
    <row r="22" spans="3:33" ht="15.75">
      <c r="C22" s="151">
        <v>11</v>
      </c>
      <c r="D22" s="152" t="s">
        <v>110</v>
      </c>
      <c r="E22" s="64" t="s">
        <v>44</v>
      </c>
      <c r="F22" s="64" t="s">
        <v>51</v>
      </c>
      <c r="G22" s="64" t="s">
        <v>44</v>
      </c>
      <c r="H22" s="64" t="s">
        <v>51</v>
      </c>
      <c r="I22" s="64" t="s">
        <v>51</v>
      </c>
      <c r="J22" s="64" t="s">
        <v>44</v>
      </c>
      <c r="K22" s="64" t="s">
        <v>44</v>
      </c>
      <c r="L22" s="64" t="s">
        <v>44</v>
      </c>
      <c r="M22" s="64" t="s">
        <v>44</v>
      </c>
      <c r="N22" s="64" t="s">
        <v>44</v>
      </c>
      <c r="O22" s="64" t="s">
        <v>51</v>
      </c>
      <c r="P22" s="64" t="s">
        <v>44</v>
      </c>
      <c r="Q22" s="64" t="s">
        <v>51</v>
      </c>
      <c r="R22" s="64" t="s">
        <v>44</v>
      </c>
      <c r="S22" s="64" t="s">
        <v>51</v>
      </c>
      <c r="T22" s="64" t="s">
        <v>44</v>
      </c>
      <c r="U22" s="64" t="s">
        <v>44</v>
      </c>
      <c r="V22" s="64" t="s">
        <v>44</v>
      </c>
      <c r="W22" s="64" t="s">
        <v>44</v>
      </c>
      <c r="X22" s="64" t="s">
        <v>51</v>
      </c>
      <c r="Y22" s="64" t="s">
        <v>44</v>
      </c>
      <c r="Z22" s="64" t="s">
        <v>51</v>
      </c>
      <c r="AA22" s="64" t="s">
        <v>51</v>
      </c>
      <c r="AB22" s="64" t="s">
        <v>51</v>
      </c>
      <c r="AC22" s="64" t="s">
        <v>51</v>
      </c>
      <c r="AD22" s="96">
        <f t="shared" si="0"/>
        <v>11</v>
      </c>
      <c r="AE22" s="95">
        <f t="shared" si="1"/>
        <v>0</v>
      </c>
      <c r="AF22" s="121">
        <f t="shared" si="2"/>
        <v>14</v>
      </c>
      <c r="AG22" s="112">
        <f t="shared" si="3"/>
        <v>0</v>
      </c>
    </row>
    <row r="23" spans="3:33" ht="15.75">
      <c r="C23" s="151">
        <v>12</v>
      </c>
      <c r="D23" s="152" t="s">
        <v>111</v>
      </c>
      <c r="E23" s="64" t="s">
        <v>44</v>
      </c>
      <c r="F23" s="64" t="s">
        <v>51</v>
      </c>
      <c r="G23" s="64" t="s">
        <v>44</v>
      </c>
      <c r="H23" s="64" t="s">
        <v>51</v>
      </c>
      <c r="I23" s="64" t="s">
        <v>44</v>
      </c>
      <c r="J23" s="64" t="s">
        <v>44</v>
      </c>
      <c r="K23" s="64" t="s">
        <v>51</v>
      </c>
      <c r="L23" s="64" t="s">
        <v>51</v>
      </c>
      <c r="M23" s="64" t="s">
        <v>44</v>
      </c>
      <c r="N23" s="64" t="s">
        <v>44</v>
      </c>
      <c r="O23" s="64" t="s">
        <v>51</v>
      </c>
      <c r="P23" s="64" t="s">
        <v>51</v>
      </c>
      <c r="Q23" s="64" t="s">
        <v>51</v>
      </c>
      <c r="R23" s="64" t="s">
        <v>44</v>
      </c>
      <c r="S23" s="64" t="s">
        <v>51</v>
      </c>
      <c r="T23" s="64" t="s">
        <v>44</v>
      </c>
      <c r="U23" s="64" t="s">
        <v>44</v>
      </c>
      <c r="V23" s="64" t="s">
        <v>44</v>
      </c>
      <c r="W23" s="64" t="s">
        <v>44</v>
      </c>
      <c r="X23" s="64" t="s">
        <v>51</v>
      </c>
      <c r="Y23" s="64" t="s">
        <v>44</v>
      </c>
      <c r="Z23" s="64" t="s">
        <v>51</v>
      </c>
      <c r="AA23" s="64" t="s">
        <v>51</v>
      </c>
      <c r="AB23" s="64" t="s">
        <v>44</v>
      </c>
      <c r="AC23" s="64" t="s">
        <v>44</v>
      </c>
      <c r="AD23" s="96">
        <f t="shared" si="0"/>
        <v>11</v>
      </c>
      <c r="AE23" s="95">
        <f t="shared" si="1"/>
        <v>0</v>
      </c>
      <c r="AF23" s="121">
        <f t="shared" si="2"/>
        <v>14</v>
      </c>
      <c r="AG23" s="112">
        <f t="shared" si="3"/>
        <v>0</v>
      </c>
    </row>
    <row r="24" spans="3:33" ht="15.75">
      <c r="C24" s="151">
        <v>13</v>
      </c>
      <c r="D24" s="254" t="s">
        <v>112</v>
      </c>
      <c r="E24" s="64" t="s">
        <v>51</v>
      </c>
      <c r="F24" s="64" t="s">
        <v>51</v>
      </c>
      <c r="G24" s="64" t="s">
        <v>51</v>
      </c>
      <c r="H24" s="64" t="s">
        <v>44</v>
      </c>
      <c r="I24" s="64" t="s">
        <v>44</v>
      </c>
      <c r="J24" s="64" t="s">
        <v>51</v>
      </c>
      <c r="K24" s="64" t="s">
        <v>51</v>
      </c>
      <c r="L24" s="64" t="s">
        <v>51</v>
      </c>
      <c r="M24" s="64" t="s">
        <v>51</v>
      </c>
      <c r="N24" s="64" t="s">
        <v>51</v>
      </c>
      <c r="O24" s="64" t="s">
        <v>51</v>
      </c>
      <c r="P24" s="64" t="s">
        <v>44</v>
      </c>
      <c r="Q24" s="64" t="s">
        <v>51</v>
      </c>
      <c r="R24" s="64" t="s">
        <v>44</v>
      </c>
      <c r="S24" s="64" t="s">
        <v>44</v>
      </c>
      <c r="T24" s="64" t="s">
        <v>44</v>
      </c>
      <c r="U24" s="64" t="s">
        <v>44</v>
      </c>
      <c r="V24" s="64" t="s">
        <v>44</v>
      </c>
      <c r="W24" s="64" t="s">
        <v>44</v>
      </c>
      <c r="X24" s="64" t="s">
        <v>51</v>
      </c>
      <c r="Y24" s="64" t="s">
        <v>44</v>
      </c>
      <c r="Z24" s="64" t="s">
        <v>51</v>
      </c>
      <c r="AA24" s="64" t="s">
        <v>51</v>
      </c>
      <c r="AB24" s="64" t="s">
        <v>44</v>
      </c>
      <c r="AC24" s="64" t="s">
        <v>51</v>
      </c>
      <c r="AD24" s="96">
        <f t="shared" si="0"/>
        <v>14</v>
      </c>
      <c r="AE24" s="95">
        <f t="shared" si="1"/>
        <v>0</v>
      </c>
      <c r="AF24" s="121">
        <f t="shared" si="2"/>
        <v>11</v>
      </c>
      <c r="AG24" s="112">
        <f t="shared" si="3"/>
        <v>0</v>
      </c>
    </row>
    <row r="25" spans="3:33" ht="15.75">
      <c r="C25" s="151">
        <v>14</v>
      </c>
      <c r="D25" s="254" t="s">
        <v>113</v>
      </c>
      <c r="E25" s="64" t="s">
        <v>44</v>
      </c>
      <c r="F25" s="64" t="s">
        <v>44</v>
      </c>
      <c r="G25" s="64" t="s">
        <v>44</v>
      </c>
      <c r="H25" s="64" t="s">
        <v>44</v>
      </c>
      <c r="I25" s="64" t="s">
        <v>51</v>
      </c>
      <c r="J25" s="64" t="s">
        <v>44</v>
      </c>
      <c r="K25" s="64" t="s">
        <v>44</v>
      </c>
      <c r="L25" s="64" t="s">
        <v>51</v>
      </c>
      <c r="M25" s="64" t="s">
        <v>44</v>
      </c>
      <c r="N25" s="64" t="s">
        <v>51</v>
      </c>
      <c r="O25" s="64" t="s">
        <v>51</v>
      </c>
      <c r="P25" s="64" t="s">
        <v>44</v>
      </c>
      <c r="Q25" s="64" t="s">
        <v>51</v>
      </c>
      <c r="R25" s="64" t="s">
        <v>44</v>
      </c>
      <c r="S25" s="64" t="s">
        <v>51</v>
      </c>
      <c r="T25" s="64" t="s">
        <v>44</v>
      </c>
      <c r="U25" s="64" t="s">
        <v>44</v>
      </c>
      <c r="V25" s="64" t="s">
        <v>51</v>
      </c>
      <c r="W25" s="64" t="s">
        <v>44</v>
      </c>
      <c r="X25" s="64" t="s">
        <v>51</v>
      </c>
      <c r="Y25" s="64" t="s">
        <v>51</v>
      </c>
      <c r="Z25" s="64" t="s">
        <v>51</v>
      </c>
      <c r="AA25" s="64" t="s">
        <v>51</v>
      </c>
      <c r="AB25" s="64" t="s">
        <v>51</v>
      </c>
      <c r="AC25" s="64" t="s">
        <v>44</v>
      </c>
      <c r="AD25" s="96">
        <f t="shared" si="0"/>
        <v>12</v>
      </c>
      <c r="AE25" s="95">
        <f t="shared" si="1"/>
        <v>0</v>
      </c>
      <c r="AF25" s="121">
        <f t="shared" si="2"/>
        <v>13</v>
      </c>
      <c r="AG25" s="112">
        <f t="shared" si="3"/>
        <v>0</v>
      </c>
    </row>
    <row r="26" spans="3:33" ht="15.75">
      <c r="C26" s="151">
        <v>15</v>
      </c>
      <c r="D26" s="254" t="s">
        <v>114</v>
      </c>
      <c r="E26" s="64" t="s">
        <v>44</v>
      </c>
      <c r="F26" s="64" t="s">
        <v>51</v>
      </c>
      <c r="G26" s="64" t="s">
        <v>44</v>
      </c>
      <c r="H26" s="64" t="s">
        <v>51</v>
      </c>
      <c r="I26" s="64" t="s">
        <v>44</v>
      </c>
      <c r="J26" s="64" t="s">
        <v>51</v>
      </c>
      <c r="K26" s="64" t="s">
        <v>51</v>
      </c>
      <c r="L26" s="64" t="s">
        <v>51</v>
      </c>
      <c r="M26" s="64" t="s">
        <v>44</v>
      </c>
      <c r="N26" s="64" t="s">
        <v>44</v>
      </c>
      <c r="O26" s="64" t="s">
        <v>51</v>
      </c>
      <c r="P26" s="64" t="s">
        <v>44</v>
      </c>
      <c r="Q26" s="64" t="s">
        <v>51</v>
      </c>
      <c r="R26" s="64" t="s">
        <v>44</v>
      </c>
      <c r="S26" s="64" t="s">
        <v>51</v>
      </c>
      <c r="T26" s="64" t="s">
        <v>51</v>
      </c>
      <c r="U26" s="64" t="s">
        <v>44</v>
      </c>
      <c r="V26" s="64" t="s">
        <v>44</v>
      </c>
      <c r="W26" s="64" t="s">
        <v>51</v>
      </c>
      <c r="X26" s="64" t="s">
        <v>44</v>
      </c>
      <c r="Y26" s="64" t="s">
        <v>44</v>
      </c>
      <c r="Z26" s="64" t="s">
        <v>44</v>
      </c>
      <c r="AA26" s="64" t="s">
        <v>44</v>
      </c>
      <c r="AB26" s="64" t="s">
        <v>44</v>
      </c>
      <c r="AC26" s="64" t="s">
        <v>44</v>
      </c>
      <c r="AD26" s="96">
        <f t="shared" si="0"/>
        <v>10</v>
      </c>
      <c r="AE26" s="95">
        <f t="shared" si="1"/>
        <v>0</v>
      </c>
      <c r="AF26" s="121">
        <f t="shared" si="2"/>
        <v>15</v>
      </c>
      <c r="AG26" s="112">
        <f t="shared" si="3"/>
        <v>0</v>
      </c>
    </row>
    <row r="27" spans="3:33" ht="15.75">
      <c r="C27" s="151">
        <v>16</v>
      </c>
      <c r="D27" s="254" t="s">
        <v>115</v>
      </c>
      <c r="E27" s="64" t="s">
        <v>51</v>
      </c>
      <c r="F27" s="64" t="s">
        <v>51</v>
      </c>
      <c r="G27" s="64" t="s">
        <v>44</v>
      </c>
      <c r="H27" s="64" t="s">
        <v>44</v>
      </c>
      <c r="I27" s="64" t="s">
        <v>51</v>
      </c>
      <c r="J27" s="64" t="s">
        <v>51</v>
      </c>
      <c r="K27" s="64" t="s">
        <v>51</v>
      </c>
      <c r="L27" s="64" t="s">
        <v>51</v>
      </c>
      <c r="M27" s="64" t="s">
        <v>44</v>
      </c>
      <c r="N27" s="64" t="s">
        <v>51</v>
      </c>
      <c r="O27" s="64" t="s">
        <v>51</v>
      </c>
      <c r="P27" s="64" t="s">
        <v>44</v>
      </c>
      <c r="Q27" s="64" t="s">
        <v>44</v>
      </c>
      <c r="R27" s="64" t="s">
        <v>44</v>
      </c>
      <c r="S27" s="64" t="s">
        <v>51</v>
      </c>
      <c r="T27" s="64" t="s">
        <v>44</v>
      </c>
      <c r="U27" s="64" t="s">
        <v>44</v>
      </c>
      <c r="V27" s="64" t="s">
        <v>44</v>
      </c>
      <c r="W27" s="64" t="s">
        <v>51</v>
      </c>
      <c r="X27" s="64" t="s">
        <v>51</v>
      </c>
      <c r="Y27" s="64" t="s">
        <v>44</v>
      </c>
      <c r="Z27" s="64" t="s">
        <v>51</v>
      </c>
      <c r="AA27" s="64" t="s">
        <v>51</v>
      </c>
      <c r="AB27" s="64" t="s">
        <v>51</v>
      </c>
      <c r="AC27" s="64" t="s">
        <v>44</v>
      </c>
      <c r="AD27" s="96">
        <f t="shared" si="0"/>
        <v>14</v>
      </c>
      <c r="AE27" s="95">
        <f t="shared" si="1"/>
        <v>0</v>
      </c>
      <c r="AF27" s="121">
        <f t="shared" si="2"/>
        <v>11</v>
      </c>
      <c r="AG27" s="112">
        <f t="shared" si="3"/>
        <v>0</v>
      </c>
    </row>
    <row r="28" spans="3:33" ht="15.75">
      <c r="C28" s="151">
        <v>17</v>
      </c>
      <c r="D28" s="254" t="s">
        <v>116</v>
      </c>
      <c r="E28" s="64" t="s">
        <v>44</v>
      </c>
      <c r="F28" s="64" t="s">
        <v>51</v>
      </c>
      <c r="G28" s="64" t="s">
        <v>44</v>
      </c>
      <c r="H28" s="64" t="s">
        <v>44</v>
      </c>
      <c r="I28" s="64" t="s">
        <v>44</v>
      </c>
      <c r="J28" s="64" t="s">
        <v>44</v>
      </c>
      <c r="K28" s="64" t="s">
        <v>51</v>
      </c>
      <c r="L28" s="64" t="s">
        <v>44</v>
      </c>
      <c r="M28" s="64" t="s">
        <v>51</v>
      </c>
      <c r="N28" s="64" t="s">
        <v>44</v>
      </c>
      <c r="O28" s="64" t="s">
        <v>44</v>
      </c>
      <c r="P28" s="64" t="s">
        <v>51</v>
      </c>
      <c r="Q28" s="64" t="s">
        <v>44</v>
      </c>
      <c r="R28" s="64" t="s">
        <v>44</v>
      </c>
      <c r="S28" s="64" t="s">
        <v>44</v>
      </c>
      <c r="T28" s="64" t="s">
        <v>44</v>
      </c>
      <c r="U28" s="64" t="s">
        <v>44</v>
      </c>
      <c r="V28" s="64" t="s">
        <v>44</v>
      </c>
      <c r="W28" s="64" t="s">
        <v>44</v>
      </c>
      <c r="X28" s="64" t="s">
        <v>51</v>
      </c>
      <c r="Y28" s="64" t="s">
        <v>44</v>
      </c>
      <c r="Z28" s="64" t="s">
        <v>44</v>
      </c>
      <c r="AA28" s="64" t="s">
        <v>51</v>
      </c>
      <c r="AB28" s="64" t="s">
        <v>44</v>
      </c>
      <c r="AC28" s="64" t="s">
        <v>44</v>
      </c>
      <c r="AD28" s="96">
        <f t="shared" si="0"/>
        <v>6</v>
      </c>
      <c r="AE28" s="95">
        <f t="shared" si="1"/>
        <v>0</v>
      </c>
      <c r="AF28" s="121">
        <f t="shared" si="2"/>
        <v>19</v>
      </c>
      <c r="AG28" s="112">
        <f t="shared" si="3"/>
        <v>0</v>
      </c>
    </row>
    <row r="29" spans="3:33" ht="15.75">
      <c r="C29" s="151">
        <v>18</v>
      </c>
      <c r="D29" s="254" t="s">
        <v>117</v>
      </c>
      <c r="E29" s="64" t="s">
        <v>44</v>
      </c>
      <c r="F29" s="64" t="s">
        <v>51</v>
      </c>
      <c r="G29" s="64" t="s">
        <v>44</v>
      </c>
      <c r="H29" s="64" t="s">
        <v>51</v>
      </c>
      <c r="I29" s="64" t="s">
        <v>44</v>
      </c>
      <c r="J29" s="64" t="s">
        <v>51</v>
      </c>
      <c r="K29" s="64" t="s">
        <v>44</v>
      </c>
      <c r="L29" s="64" t="s">
        <v>44</v>
      </c>
      <c r="M29" s="64" t="s">
        <v>44</v>
      </c>
      <c r="N29" s="64" t="s">
        <v>44</v>
      </c>
      <c r="O29" s="64" t="s">
        <v>51</v>
      </c>
      <c r="P29" s="64" t="s">
        <v>51</v>
      </c>
      <c r="Q29" s="64" t="s">
        <v>51</v>
      </c>
      <c r="R29" s="64" t="s">
        <v>51</v>
      </c>
      <c r="S29" s="64" t="s">
        <v>51</v>
      </c>
      <c r="T29" s="64" t="s">
        <v>44</v>
      </c>
      <c r="U29" s="64" t="s">
        <v>44</v>
      </c>
      <c r="V29" s="64" t="s">
        <v>51</v>
      </c>
      <c r="W29" s="64" t="s">
        <v>44</v>
      </c>
      <c r="X29" s="64" t="s">
        <v>51</v>
      </c>
      <c r="Y29" s="64" t="s">
        <v>44</v>
      </c>
      <c r="Z29" s="64" t="s">
        <v>51</v>
      </c>
      <c r="AA29" s="64" t="s">
        <v>51</v>
      </c>
      <c r="AB29" s="64" t="s">
        <v>51</v>
      </c>
      <c r="AC29" s="64" t="s">
        <v>51</v>
      </c>
      <c r="AD29" s="96">
        <f t="shared" si="0"/>
        <v>14</v>
      </c>
      <c r="AE29" s="95">
        <f t="shared" si="1"/>
        <v>0</v>
      </c>
      <c r="AF29" s="121">
        <f t="shared" si="2"/>
        <v>11</v>
      </c>
      <c r="AG29" s="112">
        <f t="shared" si="3"/>
        <v>0</v>
      </c>
    </row>
    <row r="30" spans="3:33" ht="15.75">
      <c r="C30" s="151">
        <v>19</v>
      </c>
      <c r="D30" s="254" t="s">
        <v>118</v>
      </c>
      <c r="E30" s="64" t="s">
        <v>44</v>
      </c>
      <c r="F30" s="64" t="s">
        <v>44</v>
      </c>
      <c r="G30" s="64" t="s">
        <v>44</v>
      </c>
      <c r="H30" s="64" t="s">
        <v>44</v>
      </c>
      <c r="I30" s="64" t="s">
        <v>51</v>
      </c>
      <c r="J30" s="64" t="s">
        <v>44</v>
      </c>
      <c r="K30" s="64" t="s">
        <v>44</v>
      </c>
      <c r="L30" s="64" t="s">
        <v>44</v>
      </c>
      <c r="M30" s="64" t="s">
        <v>51</v>
      </c>
      <c r="N30" s="64" t="s">
        <v>51</v>
      </c>
      <c r="O30" s="64" t="s">
        <v>51</v>
      </c>
      <c r="P30" s="64" t="s">
        <v>44</v>
      </c>
      <c r="Q30" s="64" t="s">
        <v>51</v>
      </c>
      <c r="R30" s="64" t="s">
        <v>51</v>
      </c>
      <c r="S30" s="64" t="s">
        <v>44</v>
      </c>
      <c r="T30" s="64" t="s">
        <v>44</v>
      </c>
      <c r="U30" s="64" t="s">
        <v>44</v>
      </c>
      <c r="V30" s="64" t="s">
        <v>51</v>
      </c>
      <c r="W30" s="64" t="s">
        <v>51</v>
      </c>
      <c r="X30" s="64" t="s">
        <v>44</v>
      </c>
      <c r="Y30" s="64" t="s">
        <v>44</v>
      </c>
      <c r="Z30" s="64" t="s">
        <v>51</v>
      </c>
      <c r="AA30" s="64" t="s">
        <v>51</v>
      </c>
      <c r="AB30" s="64" t="s">
        <v>44</v>
      </c>
      <c r="AC30" s="64" t="s">
        <v>44</v>
      </c>
      <c r="AD30" s="96">
        <f t="shared" si="0"/>
        <v>10</v>
      </c>
      <c r="AE30" s="95">
        <f t="shared" si="1"/>
        <v>0</v>
      </c>
      <c r="AF30" s="121">
        <f t="shared" si="2"/>
        <v>15</v>
      </c>
      <c r="AG30" s="112">
        <f t="shared" si="3"/>
        <v>0</v>
      </c>
    </row>
    <row r="31" spans="3:33" ht="15.75">
      <c r="C31" s="151">
        <v>20</v>
      </c>
      <c r="D31" s="254" t="s">
        <v>119</v>
      </c>
      <c r="E31" s="64" t="s">
        <v>51</v>
      </c>
      <c r="F31" s="64" t="s">
        <v>51</v>
      </c>
      <c r="G31" s="64" t="s">
        <v>44</v>
      </c>
      <c r="H31" s="64" t="s">
        <v>51</v>
      </c>
      <c r="I31" s="64" t="s">
        <v>44</v>
      </c>
      <c r="J31" s="64" t="s">
        <v>51</v>
      </c>
      <c r="K31" s="64" t="s">
        <v>44</v>
      </c>
      <c r="L31" s="64" t="s">
        <v>44</v>
      </c>
      <c r="M31" s="64" t="s">
        <v>51</v>
      </c>
      <c r="N31" s="64" t="s">
        <v>44</v>
      </c>
      <c r="O31" s="64" t="s">
        <v>51</v>
      </c>
      <c r="P31" s="64" t="s">
        <v>44</v>
      </c>
      <c r="Q31" s="64" t="s">
        <v>51</v>
      </c>
      <c r="R31" s="64" t="s">
        <v>44</v>
      </c>
      <c r="S31" s="64" t="s">
        <v>51</v>
      </c>
      <c r="T31" s="64" t="s">
        <v>44</v>
      </c>
      <c r="U31" s="64" t="s">
        <v>44</v>
      </c>
      <c r="V31" s="64" t="s">
        <v>44</v>
      </c>
      <c r="W31" s="64" t="s">
        <v>51</v>
      </c>
      <c r="X31" s="64" t="s">
        <v>44</v>
      </c>
      <c r="Y31" s="64" t="s">
        <v>44</v>
      </c>
      <c r="Z31" s="64" t="s">
        <v>51</v>
      </c>
      <c r="AA31" s="64" t="s">
        <v>51</v>
      </c>
      <c r="AB31" s="64" t="s">
        <v>44</v>
      </c>
      <c r="AC31" s="64" t="s">
        <v>44</v>
      </c>
      <c r="AD31" s="96">
        <f t="shared" si="0"/>
        <v>11</v>
      </c>
      <c r="AE31" s="95">
        <f t="shared" si="1"/>
        <v>0</v>
      </c>
      <c r="AF31" s="121">
        <f t="shared" si="2"/>
        <v>14</v>
      </c>
      <c r="AG31" s="112">
        <f t="shared" si="3"/>
        <v>0</v>
      </c>
    </row>
    <row r="32" spans="3:33" ht="15.75">
      <c r="C32" s="151">
        <v>21</v>
      </c>
      <c r="D32" s="254" t="s">
        <v>120</v>
      </c>
      <c r="E32" s="64" t="s">
        <v>44</v>
      </c>
      <c r="F32" s="64" t="s">
        <v>44</v>
      </c>
      <c r="G32" s="64" t="s">
        <v>44</v>
      </c>
      <c r="H32" s="64" t="s">
        <v>51</v>
      </c>
      <c r="I32" s="64" t="s">
        <v>44</v>
      </c>
      <c r="J32" s="64" t="s">
        <v>51</v>
      </c>
      <c r="K32" s="64" t="s">
        <v>51</v>
      </c>
      <c r="L32" s="64" t="s">
        <v>44</v>
      </c>
      <c r="M32" s="64" t="s">
        <v>44</v>
      </c>
      <c r="N32" s="64" t="s">
        <v>44</v>
      </c>
      <c r="O32" s="64" t="s">
        <v>51</v>
      </c>
      <c r="P32" s="64" t="s">
        <v>44</v>
      </c>
      <c r="Q32" s="64" t="s">
        <v>44</v>
      </c>
      <c r="R32" s="64" t="s">
        <v>51</v>
      </c>
      <c r="S32" s="64" t="s">
        <v>44</v>
      </c>
      <c r="T32" s="64" t="s">
        <v>44</v>
      </c>
      <c r="U32" s="64" t="s">
        <v>44</v>
      </c>
      <c r="V32" s="64" t="s">
        <v>44</v>
      </c>
      <c r="W32" s="64" t="s">
        <v>51</v>
      </c>
      <c r="X32" s="64" t="s">
        <v>51</v>
      </c>
      <c r="Y32" s="64" t="s">
        <v>44</v>
      </c>
      <c r="Z32" s="64" t="s">
        <v>44</v>
      </c>
      <c r="AA32" s="64" t="s">
        <v>51</v>
      </c>
      <c r="AB32" s="64" t="s">
        <v>44</v>
      </c>
      <c r="AC32" s="64" t="s">
        <v>51</v>
      </c>
      <c r="AD32" s="96">
        <f t="shared" si="0"/>
        <v>9</v>
      </c>
      <c r="AE32" s="95">
        <f t="shared" si="1"/>
        <v>0</v>
      </c>
      <c r="AF32" s="121">
        <f t="shared" si="2"/>
        <v>16</v>
      </c>
      <c r="AG32" s="112">
        <f t="shared" si="3"/>
        <v>0</v>
      </c>
    </row>
    <row r="33" spans="3:33" ht="15.75">
      <c r="C33" s="151">
        <v>22</v>
      </c>
      <c r="D33" s="254" t="s">
        <v>121</v>
      </c>
      <c r="E33" s="64" t="s">
        <v>51</v>
      </c>
      <c r="F33" s="64" t="s">
        <v>51</v>
      </c>
      <c r="G33" s="64" t="s">
        <v>44</v>
      </c>
      <c r="H33" s="64" t="s">
        <v>51</v>
      </c>
      <c r="I33" s="64" t="s">
        <v>51</v>
      </c>
      <c r="J33" s="64" t="s">
        <v>51</v>
      </c>
      <c r="K33" s="64" t="s">
        <v>44</v>
      </c>
      <c r="L33" s="64" t="s">
        <v>44</v>
      </c>
      <c r="M33" s="64" t="s">
        <v>51</v>
      </c>
      <c r="N33" s="64" t="s">
        <v>44</v>
      </c>
      <c r="O33" s="64" t="s">
        <v>51</v>
      </c>
      <c r="P33" s="64" t="s">
        <v>44</v>
      </c>
      <c r="Q33" s="64" t="s">
        <v>51</v>
      </c>
      <c r="R33" s="64" t="s">
        <v>44</v>
      </c>
      <c r="S33" s="64" t="s">
        <v>44</v>
      </c>
      <c r="T33" s="64" t="s">
        <v>44</v>
      </c>
      <c r="U33" s="64" t="s">
        <v>44</v>
      </c>
      <c r="V33" s="64" t="s">
        <v>44</v>
      </c>
      <c r="W33" s="64" t="s">
        <v>44</v>
      </c>
      <c r="X33" s="64" t="s">
        <v>51</v>
      </c>
      <c r="Y33" s="64" t="s">
        <v>44</v>
      </c>
      <c r="Z33" s="64" t="s">
        <v>51</v>
      </c>
      <c r="AA33" s="64" t="s">
        <v>51</v>
      </c>
      <c r="AB33" s="64" t="s">
        <v>44</v>
      </c>
      <c r="AC33" s="64" t="s">
        <v>44</v>
      </c>
      <c r="AD33" s="96">
        <f t="shared" si="0"/>
        <v>11</v>
      </c>
      <c r="AE33" s="95">
        <f t="shared" si="1"/>
        <v>0</v>
      </c>
      <c r="AF33" s="121">
        <f t="shared" si="2"/>
        <v>14</v>
      </c>
      <c r="AG33" s="112">
        <f t="shared" si="3"/>
        <v>0</v>
      </c>
    </row>
    <row r="34" spans="3:33" ht="15.75">
      <c r="C34" s="57">
        <v>25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96">
        <f t="shared" si="0"/>
        <v>0</v>
      </c>
      <c r="AE34" s="95">
        <f t="shared" si="1"/>
        <v>0</v>
      </c>
      <c r="AF34" s="121">
        <f t="shared" si="2"/>
        <v>0</v>
      </c>
      <c r="AG34" s="112">
        <f t="shared" si="3"/>
        <v>0</v>
      </c>
    </row>
    <row r="35" spans="3:33" ht="15.75">
      <c r="C35" s="57">
        <v>26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96">
        <f t="shared" si="0"/>
        <v>0</v>
      </c>
      <c r="AE35" s="95">
        <f t="shared" si="1"/>
        <v>0</v>
      </c>
      <c r="AF35" s="121">
        <f t="shared" si="2"/>
        <v>0</v>
      </c>
      <c r="AG35" s="112">
        <f t="shared" si="3"/>
        <v>0</v>
      </c>
    </row>
    <row r="36" spans="3:33" ht="15.75">
      <c r="C36" s="57">
        <v>27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96">
        <f t="shared" si="0"/>
        <v>0</v>
      </c>
      <c r="AE36" s="95">
        <f t="shared" si="1"/>
        <v>0</v>
      </c>
      <c r="AF36" s="121">
        <f t="shared" si="2"/>
        <v>0</v>
      </c>
      <c r="AG36" s="112">
        <f t="shared" si="3"/>
        <v>0</v>
      </c>
    </row>
    <row r="37" spans="3:33" ht="15.75">
      <c r="C37" s="57">
        <v>28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96">
        <f t="shared" si="0"/>
        <v>0</v>
      </c>
      <c r="AE37" s="95">
        <f t="shared" si="1"/>
        <v>0</v>
      </c>
      <c r="AF37" s="121">
        <f t="shared" si="2"/>
        <v>0</v>
      </c>
      <c r="AG37" s="112">
        <f t="shared" si="3"/>
        <v>0</v>
      </c>
    </row>
    <row r="38" spans="3:33" ht="15.75">
      <c r="C38" s="57">
        <v>29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96">
        <f t="shared" si="0"/>
        <v>0</v>
      </c>
      <c r="AE38" s="95">
        <f t="shared" si="1"/>
        <v>0</v>
      </c>
      <c r="AF38" s="121">
        <f t="shared" si="2"/>
        <v>0</v>
      </c>
      <c r="AG38" s="112">
        <f t="shared" si="3"/>
        <v>0</v>
      </c>
    </row>
    <row r="39" spans="3:33" ht="15.75">
      <c r="C39" s="57">
        <v>30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96">
        <f t="shared" si="0"/>
        <v>0</v>
      </c>
      <c r="AE39" s="95">
        <f t="shared" si="1"/>
        <v>0</v>
      </c>
      <c r="AF39" s="121">
        <f t="shared" si="2"/>
        <v>0</v>
      </c>
      <c r="AG39" s="112">
        <f t="shared" si="3"/>
        <v>0</v>
      </c>
    </row>
    <row r="40" spans="3:33" ht="15.75">
      <c r="C40" s="57">
        <v>31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96">
        <f t="shared" si="0"/>
        <v>0</v>
      </c>
      <c r="AE40" s="95">
        <f t="shared" si="1"/>
        <v>0</v>
      </c>
      <c r="AF40" s="121">
        <f t="shared" si="2"/>
        <v>0</v>
      </c>
      <c r="AG40" s="112">
        <f t="shared" si="3"/>
        <v>0</v>
      </c>
    </row>
    <row r="41" spans="3:33" ht="15.75">
      <c r="C41" s="57">
        <v>32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96">
        <f t="shared" si="0"/>
        <v>0</v>
      </c>
      <c r="AE41" s="95">
        <f t="shared" si="1"/>
        <v>0</v>
      </c>
      <c r="AF41" s="121">
        <f t="shared" si="2"/>
        <v>0</v>
      </c>
      <c r="AG41" s="112">
        <f t="shared" si="3"/>
        <v>0</v>
      </c>
    </row>
    <row r="42" spans="3:33" ht="15.75">
      <c r="C42" s="57">
        <v>33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96">
        <f t="shared" si="0"/>
        <v>0</v>
      </c>
      <c r="AE42" s="95">
        <f t="shared" si="1"/>
        <v>0</v>
      </c>
      <c r="AF42" s="121">
        <f t="shared" si="2"/>
        <v>0</v>
      </c>
      <c r="AG42" s="112">
        <f t="shared" si="3"/>
        <v>0</v>
      </c>
    </row>
    <row r="43" spans="3:33" ht="15.75">
      <c r="C43" s="57">
        <v>34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96">
        <f t="shared" si="0"/>
        <v>0</v>
      </c>
      <c r="AE43" s="95">
        <f t="shared" si="1"/>
        <v>0</v>
      </c>
      <c r="AF43" s="121">
        <f t="shared" si="2"/>
        <v>0</v>
      </c>
      <c r="AG43" s="112">
        <f t="shared" si="3"/>
        <v>0</v>
      </c>
    </row>
    <row r="44" spans="3:33"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</row>
    <row r="45" spans="3:33" hidden="1"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3:33" hidden="1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3" hidden="1"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3:33" hidden="1"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3:32" hidden="1"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3:32" hidden="1"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3:32" hidden="1"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3:32" hidden="1"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3:32"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5" spans="3:3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3:32" ht="31.5" customHeight="1">
      <c r="C56" s="1"/>
      <c r="D56" s="9" t="s">
        <v>0</v>
      </c>
      <c r="E56" s="8" t="s">
        <v>1</v>
      </c>
      <c r="F56" s="8" t="s">
        <v>2</v>
      </c>
      <c r="G56" s="8" t="s">
        <v>3</v>
      </c>
      <c r="H56" s="8" t="s">
        <v>4</v>
      </c>
      <c r="I56" s="8" t="s">
        <v>5</v>
      </c>
      <c r="J56" s="8" t="s">
        <v>6</v>
      </c>
      <c r="K56" s="8" t="s">
        <v>7</v>
      </c>
      <c r="L56" s="8" t="s">
        <v>8</v>
      </c>
      <c r="M56" s="8" t="s">
        <v>9</v>
      </c>
      <c r="N56" s="8" t="s">
        <v>10</v>
      </c>
      <c r="O56" s="8" t="s">
        <v>11</v>
      </c>
      <c r="P56" s="8" t="s">
        <v>12</v>
      </c>
      <c r="Q56" s="8" t="s">
        <v>13</v>
      </c>
      <c r="R56" s="8" t="s">
        <v>14</v>
      </c>
      <c r="S56" s="8" t="s">
        <v>15</v>
      </c>
      <c r="T56" s="8" t="s">
        <v>16</v>
      </c>
      <c r="U56" s="8" t="s">
        <v>17</v>
      </c>
      <c r="V56" s="8" t="s">
        <v>18</v>
      </c>
      <c r="W56" s="8" t="s">
        <v>19</v>
      </c>
      <c r="X56" s="8" t="s">
        <v>20</v>
      </c>
      <c r="Y56" s="8" t="s">
        <v>21</v>
      </c>
      <c r="Z56" s="8" t="s">
        <v>22</v>
      </c>
      <c r="AA56" s="8" t="s">
        <v>23</v>
      </c>
      <c r="AB56" s="8" t="s">
        <v>24</v>
      </c>
      <c r="AC56" s="8" t="s">
        <v>25</v>
      </c>
      <c r="AD56" s="31" t="s">
        <v>30</v>
      </c>
      <c r="AE56" s="102"/>
      <c r="AF56" s="6" t="s">
        <v>36</v>
      </c>
    </row>
    <row r="57" spans="3:32">
      <c r="C57" s="1"/>
      <c r="D57" s="10" t="s">
        <v>35</v>
      </c>
      <c r="E57" s="12">
        <f>COUNTIF(E12:E43,"✔")</f>
        <v>6</v>
      </c>
      <c r="F57" s="12">
        <f>COUNTIF(F12:F43,"✔")</f>
        <v>19</v>
      </c>
      <c r="G57" s="12">
        <f>COUNTIF(G12:G43,"✔")</f>
        <v>2</v>
      </c>
      <c r="H57" s="12">
        <f>COUNTIF(H12:H43,"✔")</f>
        <v>13</v>
      </c>
      <c r="I57" s="12">
        <f>COUNTIF(I12:I43,"✔")</f>
        <v>13</v>
      </c>
      <c r="J57" s="12">
        <f>COUNTIF(J12:J43,"✔")</f>
        <v>10</v>
      </c>
      <c r="K57" s="12">
        <f>COUNTIF(K12:K43,"✔")</f>
        <v>14</v>
      </c>
      <c r="L57" s="12">
        <f>COUNTIF(L12:L43,"✔")</f>
        <v>8</v>
      </c>
      <c r="M57" s="12">
        <f>COUNTIF(M12:M43,"✔")</f>
        <v>8</v>
      </c>
      <c r="N57" s="12">
        <f>COUNTIF(N12:N43,"✔")</f>
        <v>11</v>
      </c>
      <c r="O57" s="12">
        <f>COUNTIF(O12:O43,"✔")</f>
        <v>19</v>
      </c>
      <c r="P57" s="12">
        <f>COUNTIF(P12:P43,"✔")</f>
        <v>4</v>
      </c>
      <c r="Q57" s="12">
        <f>COUNTIF(Q12:Q43,"✔")</f>
        <v>15</v>
      </c>
      <c r="R57" s="12">
        <f>COUNTIF(R12:R43,"✔")</f>
        <v>4</v>
      </c>
      <c r="S57" s="12">
        <f>COUNTIF(S12:S43,"✔")</f>
        <v>11</v>
      </c>
      <c r="T57" s="12">
        <f>COUNTIF(T12:T43,"✔")</f>
        <v>5</v>
      </c>
      <c r="U57" s="12">
        <f>COUNTIF(U12:U43,"✔")</f>
        <v>1</v>
      </c>
      <c r="V57" s="12">
        <f>COUNTIF(V12:V43,"✔")</f>
        <v>5</v>
      </c>
      <c r="W57" s="12">
        <f>COUNTIF(W12:W43,"✔")</f>
        <v>8</v>
      </c>
      <c r="X57" s="12">
        <f>COUNTIF(X12:X43,"✔")</f>
        <v>16</v>
      </c>
      <c r="Y57" s="12">
        <f>COUNTIF(Y12:Y43,"✔")</f>
        <v>4</v>
      </c>
      <c r="Z57" s="12">
        <f>COUNTIF(Z12:Z43,"✔")</f>
        <v>16</v>
      </c>
      <c r="AA57" s="12">
        <f>COUNTIF(AA12:AA43,"✔")</f>
        <v>19</v>
      </c>
      <c r="AB57" s="12">
        <f>COUNTIF(AB12:AB43,"✔")</f>
        <v>10</v>
      </c>
      <c r="AC57" s="12">
        <f>COUNTIF(AC12:AC43,"✔")</f>
        <v>8</v>
      </c>
      <c r="AD57" s="91">
        <f>SUM(E57:AC57)</f>
        <v>249</v>
      </c>
      <c r="AE57" s="103"/>
      <c r="AF57" s="104">
        <f>AD57/$AD$61</f>
        <v>0.4527272727272727</v>
      </c>
    </row>
    <row r="58" spans="3:32">
      <c r="C58" s="1"/>
      <c r="D58" s="98" t="s">
        <v>76</v>
      </c>
      <c r="E58" s="12">
        <f>COUNTIF(E12:E44,"o")</f>
        <v>0</v>
      </c>
      <c r="F58" s="12">
        <f>COUNTIF(F12:F44,"o")</f>
        <v>0</v>
      </c>
      <c r="G58" s="12">
        <f>COUNTIF(G12:G44,"o")</f>
        <v>0</v>
      </c>
      <c r="H58" s="12">
        <f>COUNTIF(H12:H44,"o")</f>
        <v>0</v>
      </c>
      <c r="I58" s="12">
        <f>COUNTIF(I12:I44,"o")</f>
        <v>0</v>
      </c>
      <c r="J58" s="12">
        <f>COUNTIF(J12:J44,"o")</f>
        <v>0</v>
      </c>
      <c r="K58" s="12">
        <f>COUNTIF(K12:K44,"o")</f>
        <v>0</v>
      </c>
      <c r="L58" s="12">
        <f>COUNTIF(L12:L44,"o")</f>
        <v>0</v>
      </c>
      <c r="M58" s="12">
        <f>COUNTIF(M12:M44,"o")</f>
        <v>0</v>
      </c>
      <c r="N58" s="12">
        <f>COUNTIF(N12:N44,"o")</f>
        <v>0</v>
      </c>
      <c r="O58" s="12">
        <f>COUNTIF(O12:O44,"o")</f>
        <v>0</v>
      </c>
      <c r="P58" s="12">
        <f>COUNTIF(P12:P44,"o")</f>
        <v>0</v>
      </c>
      <c r="Q58" s="12">
        <f>COUNTIF(Q12:Q44,"o")</f>
        <v>0</v>
      </c>
      <c r="R58" s="12">
        <f>COUNTIF(R12:R44,"o")</f>
        <v>0</v>
      </c>
      <c r="S58" s="12">
        <f>COUNTIF(S12:S44,"o")</f>
        <v>0</v>
      </c>
      <c r="T58" s="12">
        <f>COUNTIF(T12:T44,"o")</f>
        <v>0</v>
      </c>
      <c r="U58" s="12">
        <f>COUNTIF(U12:U44,"o")</f>
        <v>0</v>
      </c>
      <c r="V58" s="12">
        <f>COUNTIF(V12:V44,"o")</f>
        <v>0</v>
      </c>
      <c r="W58" s="12">
        <f>COUNTIF(W12:W44,"o")</f>
        <v>0</v>
      </c>
      <c r="X58" s="12">
        <f>COUNTIF(X12:X44,"o")</f>
        <v>0</v>
      </c>
      <c r="Y58" s="12">
        <f>COUNTIF(Y12:Y44,"o")</f>
        <v>0</v>
      </c>
      <c r="Z58" s="12">
        <f>COUNTIF(Z12:Z44,"o")</f>
        <v>0</v>
      </c>
      <c r="AA58" s="12">
        <f>COUNTIF(AA12:AA44,"o")</f>
        <v>0</v>
      </c>
      <c r="AB58" s="12">
        <f>COUNTIF(AB12:AB44,"o")</f>
        <v>0</v>
      </c>
      <c r="AC58" s="12">
        <f>COUNTIF(AC12:AC44,"o")</f>
        <v>0</v>
      </c>
      <c r="AD58" s="99">
        <f>SUM(E58:AC58)</f>
        <v>0</v>
      </c>
      <c r="AE58" s="103"/>
      <c r="AF58" s="105">
        <f>AD58/$AD$61</f>
        <v>0</v>
      </c>
    </row>
    <row r="59" spans="3:32">
      <c r="C59" s="1"/>
      <c r="D59" s="69" t="s">
        <v>60</v>
      </c>
      <c r="E59" s="12">
        <f>COUNTIF(E12:E43,"X")</f>
        <v>16</v>
      </c>
      <c r="F59" s="12">
        <f>COUNTIF(F12:F43,"X")</f>
        <v>3</v>
      </c>
      <c r="G59" s="12">
        <f>COUNTIF(G12:G43,"X")</f>
        <v>20</v>
      </c>
      <c r="H59" s="12">
        <f>COUNTIF(H12:H43,"X")</f>
        <v>9</v>
      </c>
      <c r="I59" s="12">
        <f>COUNTIF(I12:I43,"X")</f>
        <v>9</v>
      </c>
      <c r="J59" s="12">
        <f>COUNTIF(J12:J43,"X")</f>
        <v>12</v>
      </c>
      <c r="K59" s="12">
        <f>COUNTIF(K12:K43,"X")</f>
        <v>8</v>
      </c>
      <c r="L59" s="12">
        <f>COUNTIF(L12:L43,"X")</f>
        <v>14</v>
      </c>
      <c r="M59" s="12">
        <f>COUNTIF(M12:M43,"X")</f>
        <v>14</v>
      </c>
      <c r="N59" s="12">
        <f>COUNTIF(N12:N43,"X")</f>
        <v>11</v>
      </c>
      <c r="O59" s="12">
        <f>COUNTIF(O12:O43,"X")</f>
        <v>3</v>
      </c>
      <c r="P59" s="12">
        <f>COUNTIF(P12:P43,"X")</f>
        <v>18</v>
      </c>
      <c r="Q59" s="12">
        <f>COUNTIF(Q12:Q43,"X")</f>
        <v>7</v>
      </c>
      <c r="R59" s="12">
        <f>COUNTIF(R12:R43,"X")</f>
        <v>18</v>
      </c>
      <c r="S59" s="12">
        <f>COUNTIF(S12:S43,"X")</f>
        <v>11</v>
      </c>
      <c r="T59" s="12">
        <f>COUNTIF(T12:T43,"X")</f>
        <v>17</v>
      </c>
      <c r="U59" s="12">
        <f>COUNTIF(U12:U43,"X")</f>
        <v>21</v>
      </c>
      <c r="V59" s="12">
        <f>COUNTIF(V12:V43,"X")</f>
        <v>17</v>
      </c>
      <c r="W59" s="12">
        <f>COUNTIF(W12:W43,"X")</f>
        <v>14</v>
      </c>
      <c r="X59" s="12">
        <f>COUNTIF(X12:X43,"X")</f>
        <v>6</v>
      </c>
      <c r="Y59" s="12">
        <f>COUNTIF(Y12:Y43,"X")</f>
        <v>18</v>
      </c>
      <c r="Z59" s="12">
        <f>COUNTIF(Z12:Z43,"X")</f>
        <v>6</v>
      </c>
      <c r="AA59" s="12">
        <f>COUNTIF(AA12:AA43,"X")</f>
        <v>3</v>
      </c>
      <c r="AB59" s="12">
        <f>COUNTIF(AB12:AB43,"X")</f>
        <v>12</v>
      </c>
      <c r="AC59" s="12">
        <f>COUNTIF(AC12:AC43,"X")</f>
        <v>14</v>
      </c>
      <c r="AD59" s="92">
        <f t="shared" ref="AD59:AD60" si="4">SUM(E59:AC59)</f>
        <v>301</v>
      </c>
      <c r="AE59" s="103"/>
      <c r="AF59" s="106">
        <f>AD59/$AD$61</f>
        <v>0.54727272727272724</v>
      </c>
    </row>
    <row r="60" spans="3:32" ht="18.75">
      <c r="C60" s="1"/>
      <c r="D60" s="43" t="s">
        <v>32</v>
      </c>
      <c r="E60" s="12">
        <f>COUNTIF(E12:E43,"–")</f>
        <v>0</v>
      </c>
      <c r="F60" s="12">
        <f>COUNTIF(F12:F43,"–")</f>
        <v>0</v>
      </c>
      <c r="G60" s="12">
        <f>COUNTIF(G12:G43,"–")</f>
        <v>0</v>
      </c>
      <c r="H60" s="12">
        <f>COUNTIF(H12:H43,"–")</f>
        <v>0</v>
      </c>
      <c r="I60" s="12">
        <f>COUNTIF(I12:I43,"–")</f>
        <v>0</v>
      </c>
      <c r="J60" s="12">
        <f>COUNTIF(J12:J43,"–")</f>
        <v>0</v>
      </c>
      <c r="K60" s="12">
        <f>COUNTIF(K12:K43,"–")</f>
        <v>0</v>
      </c>
      <c r="L60" s="12">
        <f>COUNTIF(L12:L43,"–")</f>
        <v>0</v>
      </c>
      <c r="M60" s="12">
        <f>COUNTIF(M12:M43,"–")</f>
        <v>0</v>
      </c>
      <c r="N60" s="12">
        <f>COUNTIF(N12:N43,"–")</f>
        <v>0</v>
      </c>
      <c r="O60" s="12">
        <f>COUNTIF(O12:O43,"–")</f>
        <v>0</v>
      </c>
      <c r="P60" s="12">
        <f>COUNTIF(P12:P43,"–")</f>
        <v>0</v>
      </c>
      <c r="Q60" s="12">
        <f>COUNTIF(Q12:Q43,"–")</f>
        <v>0</v>
      </c>
      <c r="R60" s="12">
        <f>COUNTIF(R12:R43,"–")</f>
        <v>0</v>
      </c>
      <c r="S60" s="12">
        <f>COUNTIF(S12:S43,"–")</f>
        <v>0</v>
      </c>
      <c r="T60" s="12">
        <f>COUNTIF(T12:T43,"–")</f>
        <v>0</v>
      </c>
      <c r="U60" s="12">
        <f>COUNTIF(U12:U43,"–")</f>
        <v>0</v>
      </c>
      <c r="V60" s="12">
        <f>COUNTIF(V12:V43,"–")</f>
        <v>0</v>
      </c>
      <c r="W60" s="12">
        <f>COUNTIF(W12:W43,"–")</f>
        <v>0</v>
      </c>
      <c r="X60" s="12">
        <f>COUNTIF(X12:X43,"–")</f>
        <v>0</v>
      </c>
      <c r="Y60" s="12">
        <f>COUNTIF(Y12:Y43,"–")</f>
        <v>0</v>
      </c>
      <c r="Z60" s="12">
        <f>COUNTIF(Z12:Z43,"–")</f>
        <v>0</v>
      </c>
      <c r="AA60" s="12">
        <f>COUNTIF(AA12:AA43,"–")</f>
        <v>0</v>
      </c>
      <c r="AB60" s="12">
        <f>COUNTIF(AB12:AB43,"–")</f>
        <v>0</v>
      </c>
      <c r="AC60" s="12">
        <f>COUNTIF(AC12:AC43,"–")</f>
        <v>0</v>
      </c>
      <c r="AD60" s="93">
        <f t="shared" si="4"/>
        <v>0</v>
      </c>
      <c r="AE60" s="103"/>
      <c r="AF60" s="107">
        <f>AD60/$AD$61</f>
        <v>0</v>
      </c>
    </row>
    <row r="61" spans="3:32">
      <c r="C61" s="1"/>
      <c r="D61" s="13" t="s">
        <v>30</v>
      </c>
      <c r="E61" s="22">
        <f t="shared" ref="E61:AD61" si="5">SUM(E57:E60)</f>
        <v>22</v>
      </c>
      <c r="F61" s="22">
        <f t="shared" si="5"/>
        <v>22</v>
      </c>
      <c r="G61" s="22">
        <f t="shared" si="5"/>
        <v>22</v>
      </c>
      <c r="H61" s="22">
        <f t="shared" si="5"/>
        <v>22</v>
      </c>
      <c r="I61" s="22">
        <f t="shared" si="5"/>
        <v>22</v>
      </c>
      <c r="J61" s="22">
        <f t="shared" si="5"/>
        <v>22</v>
      </c>
      <c r="K61" s="22">
        <f t="shared" si="5"/>
        <v>22</v>
      </c>
      <c r="L61" s="22">
        <f t="shared" si="5"/>
        <v>22</v>
      </c>
      <c r="M61" s="22">
        <f t="shared" si="5"/>
        <v>22</v>
      </c>
      <c r="N61" s="22">
        <f t="shared" si="5"/>
        <v>22</v>
      </c>
      <c r="O61" s="22">
        <f t="shared" si="5"/>
        <v>22</v>
      </c>
      <c r="P61" s="22">
        <f t="shared" si="5"/>
        <v>22</v>
      </c>
      <c r="Q61" s="22">
        <f t="shared" si="5"/>
        <v>22</v>
      </c>
      <c r="R61" s="22">
        <f t="shared" si="5"/>
        <v>22</v>
      </c>
      <c r="S61" s="22">
        <f t="shared" si="5"/>
        <v>22</v>
      </c>
      <c r="T61" s="22">
        <f t="shared" si="5"/>
        <v>22</v>
      </c>
      <c r="U61" s="22">
        <f t="shared" si="5"/>
        <v>22</v>
      </c>
      <c r="V61" s="22">
        <f t="shared" si="5"/>
        <v>22</v>
      </c>
      <c r="W61" s="22">
        <f t="shared" si="5"/>
        <v>22</v>
      </c>
      <c r="X61" s="22">
        <f t="shared" si="5"/>
        <v>22</v>
      </c>
      <c r="Y61" s="22">
        <f t="shared" si="5"/>
        <v>22</v>
      </c>
      <c r="Z61" s="22">
        <f t="shared" si="5"/>
        <v>22</v>
      </c>
      <c r="AA61" s="22">
        <f t="shared" si="5"/>
        <v>22</v>
      </c>
      <c r="AB61" s="22">
        <f t="shared" si="5"/>
        <v>22</v>
      </c>
      <c r="AC61" s="22">
        <f t="shared" si="5"/>
        <v>22</v>
      </c>
      <c r="AD61" s="22">
        <f t="shared" si="5"/>
        <v>550</v>
      </c>
      <c r="AE61" s="12"/>
      <c r="AF61" s="34">
        <f>SUM(AF57:AF60)</f>
        <v>1</v>
      </c>
    </row>
    <row r="62" spans="3:32">
      <c r="C62" s="1"/>
      <c r="D62" s="4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7"/>
    </row>
    <row r="63" spans="3:32">
      <c r="C63" s="1"/>
      <c r="D63" s="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94"/>
      <c r="AE63" s="94"/>
    </row>
    <row r="64" spans="3:3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94"/>
      <c r="AE64" s="94"/>
    </row>
    <row r="65" spans="3:31">
      <c r="C65" s="1"/>
      <c r="D65" s="1"/>
      <c r="E65" s="165" t="s">
        <v>26</v>
      </c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7"/>
      <c r="AD65" s="86"/>
      <c r="AE65" s="86"/>
    </row>
    <row r="66" spans="3:31" ht="23.25" customHeight="1">
      <c r="C66" s="1"/>
      <c r="D66" s="1"/>
      <c r="E66" s="168" t="s">
        <v>27</v>
      </c>
      <c r="F66" s="169"/>
      <c r="G66" s="169"/>
      <c r="H66" s="169"/>
      <c r="I66" s="170"/>
      <c r="J66" s="178" t="s">
        <v>28</v>
      </c>
      <c r="K66" s="179"/>
      <c r="L66" s="179"/>
      <c r="M66" s="179"/>
      <c r="N66" s="179"/>
      <c r="O66" s="179"/>
      <c r="P66" s="179"/>
      <c r="Q66" s="179"/>
      <c r="R66" s="179"/>
      <c r="S66" s="179"/>
      <c r="T66" s="177" t="s">
        <v>33</v>
      </c>
      <c r="U66" s="177"/>
      <c r="V66" s="177"/>
      <c r="W66" s="177"/>
      <c r="X66" s="177"/>
      <c r="Y66" s="177"/>
      <c r="Z66" s="177"/>
      <c r="AA66" s="177"/>
      <c r="AB66" s="177"/>
      <c r="AC66" s="177"/>
      <c r="AD66" s="86"/>
      <c r="AE66" s="86"/>
    </row>
    <row r="67" spans="3:31">
      <c r="C67" s="1"/>
      <c r="D67" s="1"/>
      <c r="E67" s="30" t="s">
        <v>6</v>
      </c>
      <c r="F67" s="30" t="s">
        <v>11</v>
      </c>
      <c r="G67" s="30" t="s">
        <v>21</v>
      </c>
      <c r="H67" s="30" t="s">
        <v>22</v>
      </c>
      <c r="I67" s="30" t="s">
        <v>23</v>
      </c>
      <c r="J67" s="38" t="s">
        <v>1</v>
      </c>
      <c r="K67" s="38" t="s">
        <v>2</v>
      </c>
      <c r="L67" s="38" t="s">
        <v>3</v>
      </c>
      <c r="M67" s="38" t="s">
        <v>7</v>
      </c>
      <c r="N67" s="38" t="s">
        <v>9</v>
      </c>
      <c r="O67" s="38" t="s">
        <v>12</v>
      </c>
      <c r="P67" s="38" t="s">
        <v>15</v>
      </c>
      <c r="Q67" s="38" t="s">
        <v>16</v>
      </c>
      <c r="R67" s="38" t="s">
        <v>17</v>
      </c>
      <c r="S67" s="38" t="s">
        <v>19</v>
      </c>
      <c r="T67" s="50" t="s">
        <v>4</v>
      </c>
      <c r="U67" s="50" t="s">
        <v>5</v>
      </c>
      <c r="V67" s="50" t="s">
        <v>8</v>
      </c>
      <c r="W67" s="50" t="s">
        <v>10</v>
      </c>
      <c r="X67" s="26" t="s">
        <v>13</v>
      </c>
      <c r="Y67" s="26" t="s">
        <v>14</v>
      </c>
      <c r="Z67" s="26" t="s">
        <v>18</v>
      </c>
      <c r="AA67" s="26" t="s">
        <v>20</v>
      </c>
      <c r="AB67" s="26" t="s">
        <v>24</v>
      </c>
      <c r="AC67" s="26" t="s">
        <v>25</v>
      </c>
      <c r="AD67" s="86"/>
      <c r="AE67" s="86"/>
    </row>
    <row r="68" spans="3:31">
      <c r="C68" s="1"/>
      <c r="D68" s="27" t="s">
        <v>35</v>
      </c>
      <c r="E68" s="173">
        <f>SUM(J57,O57,Y57,Z57,AA57)</f>
        <v>68</v>
      </c>
      <c r="F68" s="173"/>
      <c r="G68" s="173"/>
      <c r="H68" s="173"/>
      <c r="I68" s="173"/>
      <c r="J68" s="181">
        <f>SUM(E57,F57,G57,K57,M57,P57,S57,T57,U57,W57)</f>
        <v>78</v>
      </c>
      <c r="K68" s="182"/>
      <c r="L68" s="182"/>
      <c r="M68" s="182"/>
      <c r="N68" s="182"/>
      <c r="O68" s="182"/>
      <c r="P68" s="182"/>
      <c r="Q68" s="182"/>
      <c r="R68" s="182"/>
      <c r="S68" s="183"/>
      <c r="T68" s="173">
        <f>SUM(H57,I57,L57,N57,Q57,R57,V57,X57,AB57,AC57)</f>
        <v>103</v>
      </c>
      <c r="U68" s="173"/>
      <c r="V68" s="173"/>
      <c r="W68" s="173"/>
      <c r="X68" s="173"/>
      <c r="Y68" s="173"/>
      <c r="Z68" s="173"/>
      <c r="AA68" s="173"/>
      <c r="AB68" s="173"/>
      <c r="AC68" s="173"/>
      <c r="AD68" s="88">
        <f>SUM(E68,J68,T68)</f>
        <v>249</v>
      </c>
      <c r="AE68" s="101"/>
    </row>
    <row r="69" spans="3:31">
      <c r="C69" s="1"/>
      <c r="D69" s="98" t="s">
        <v>76</v>
      </c>
      <c r="E69" s="211">
        <f>SUM(J58,O58,Y58,Z58,AA58)</f>
        <v>0</v>
      </c>
      <c r="F69" s="211"/>
      <c r="G69" s="211"/>
      <c r="H69" s="211"/>
      <c r="I69" s="211"/>
      <c r="J69" s="215">
        <f>SUM(E58,F58,G58,K58,M58,P58,S58,T58,U58,W58)</f>
        <v>0</v>
      </c>
      <c r="K69" s="216"/>
      <c r="L69" s="216"/>
      <c r="M69" s="216"/>
      <c r="N69" s="216"/>
      <c r="O69" s="216"/>
      <c r="P69" s="216"/>
      <c r="Q69" s="216"/>
      <c r="R69" s="216"/>
      <c r="S69" s="217"/>
      <c r="T69" s="211">
        <f>SUM(H58,I58,L58,N58,Q58,R58,V58,X58,AB58,AC58)</f>
        <v>0</v>
      </c>
      <c r="U69" s="211"/>
      <c r="V69" s="211"/>
      <c r="W69" s="211"/>
      <c r="X69" s="211"/>
      <c r="Y69" s="211"/>
      <c r="Z69" s="211"/>
      <c r="AA69" s="211"/>
      <c r="AB69" s="211"/>
      <c r="AC69" s="211"/>
      <c r="AD69" s="100">
        <f>SUM(E69,J69,T69)</f>
        <v>0</v>
      </c>
      <c r="AE69" s="101"/>
    </row>
    <row r="70" spans="3:31" ht="15.75" customHeight="1">
      <c r="C70" s="1"/>
      <c r="D70" s="28" t="s">
        <v>31</v>
      </c>
      <c r="E70" s="187">
        <f>SUM(J59,O59,Y59,Z59,AA59)</f>
        <v>42</v>
      </c>
      <c r="F70" s="187"/>
      <c r="G70" s="187"/>
      <c r="H70" s="187"/>
      <c r="I70" s="187"/>
      <c r="J70" s="184">
        <f>SUM(E59,F59,G59,K59,M59,P59,S59,T59,U59,W59)</f>
        <v>142</v>
      </c>
      <c r="K70" s="185"/>
      <c r="L70" s="185"/>
      <c r="M70" s="185"/>
      <c r="N70" s="185"/>
      <c r="O70" s="185"/>
      <c r="P70" s="185"/>
      <c r="Q70" s="185"/>
      <c r="R70" s="185"/>
      <c r="S70" s="186"/>
      <c r="T70" s="187">
        <f>SUM(H59,I59,L59,N59,Q59,R59,V59,X59,AB59,AC59)</f>
        <v>117</v>
      </c>
      <c r="U70" s="187"/>
      <c r="V70" s="187"/>
      <c r="W70" s="187"/>
      <c r="X70" s="187"/>
      <c r="Y70" s="187"/>
      <c r="Z70" s="187"/>
      <c r="AA70" s="187"/>
      <c r="AB70" s="187"/>
      <c r="AC70" s="187"/>
      <c r="AD70" s="89">
        <f>SUM(E70,J70,T70)</f>
        <v>301</v>
      </c>
      <c r="AE70" s="101"/>
    </row>
    <row r="71" spans="3:31" ht="18.75">
      <c r="C71" s="1"/>
      <c r="D71" s="42" t="s">
        <v>32</v>
      </c>
      <c r="E71" s="172">
        <f>SUM(J60,O60,Y60,Z60,AA60)</f>
        <v>0</v>
      </c>
      <c r="F71" s="172"/>
      <c r="G71" s="172"/>
      <c r="H71" s="172"/>
      <c r="I71" s="172"/>
      <c r="J71" s="188">
        <f>SUM(E60,F60,G60,K60,M60,P60,S60,T60,U60,W60)</f>
        <v>0</v>
      </c>
      <c r="K71" s="189"/>
      <c r="L71" s="189"/>
      <c r="M71" s="189"/>
      <c r="N71" s="189"/>
      <c r="O71" s="189"/>
      <c r="P71" s="189"/>
      <c r="Q71" s="189"/>
      <c r="R71" s="189"/>
      <c r="S71" s="190"/>
      <c r="T71" s="172">
        <f>SUM(H60,I60,L60,N60,Q60,R60,V60,X60,AB60,AC60)</f>
        <v>0</v>
      </c>
      <c r="U71" s="172"/>
      <c r="V71" s="172"/>
      <c r="W71" s="172"/>
      <c r="X71" s="172"/>
      <c r="Y71" s="172"/>
      <c r="Z71" s="172"/>
      <c r="AA71" s="172"/>
      <c r="AB71" s="172"/>
      <c r="AC71" s="172"/>
      <c r="AD71" s="90">
        <f>SUM(E71,J71,T71)</f>
        <v>0</v>
      </c>
      <c r="AE71" s="101"/>
    </row>
    <row r="72" spans="3:31">
      <c r="C72" s="1"/>
      <c r="D72" s="25" t="s">
        <v>29</v>
      </c>
      <c r="E72" s="171">
        <f>SUM(E68:I71)</f>
        <v>110</v>
      </c>
      <c r="F72" s="171"/>
      <c r="G72" s="171"/>
      <c r="H72" s="171"/>
      <c r="I72" s="171"/>
      <c r="J72" s="174">
        <f>SUM(J68:S71)</f>
        <v>220</v>
      </c>
      <c r="K72" s="175"/>
      <c r="L72" s="175"/>
      <c r="M72" s="175"/>
      <c r="N72" s="175"/>
      <c r="O72" s="175"/>
      <c r="P72" s="175"/>
      <c r="Q72" s="175"/>
      <c r="R72" s="175"/>
      <c r="S72" s="176"/>
      <c r="T72" s="171">
        <f>SUM(T68:AC71)</f>
        <v>220</v>
      </c>
      <c r="U72" s="171"/>
      <c r="V72" s="171"/>
      <c r="W72" s="171"/>
      <c r="X72" s="171"/>
      <c r="Y72" s="171"/>
      <c r="Z72" s="171"/>
      <c r="AA72" s="171"/>
      <c r="AB72" s="171"/>
      <c r="AC72" s="171"/>
      <c r="AD72" s="84">
        <f>SUM(E72,J72,T72)</f>
        <v>550</v>
      </c>
      <c r="AE72" s="101"/>
    </row>
    <row r="73" spans="3:3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5" spans="3:31" ht="38.25" customHeight="1">
      <c r="D75" s="63" t="s">
        <v>58</v>
      </c>
      <c r="E75" s="47" t="s">
        <v>37</v>
      </c>
      <c r="F75" s="48" t="s">
        <v>28</v>
      </c>
      <c r="G75" s="49" t="s">
        <v>33</v>
      </c>
    </row>
    <row r="76" spans="3:31">
      <c r="D76" s="27" t="s">
        <v>35</v>
      </c>
      <c r="E76" s="37">
        <f>E68/$E$72</f>
        <v>0.61818181818181817</v>
      </c>
      <c r="F76" s="37">
        <f>J68/$J$72</f>
        <v>0.35454545454545455</v>
      </c>
      <c r="G76" s="37">
        <f>T68/$T$72</f>
        <v>0.4681818181818182</v>
      </c>
    </row>
    <row r="77" spans="3:31">
      <c r="D77" s="108" t="s">
        <v>74</v>
      </c>
      <c r="E77" s="37">
        <f>E69/$E$72</f>
        <v>0</v>
      </c>
      <c r="F77" s="37">
        <f>J69/$J$72</f>
        <v>0</v>
      </c>
      <c r="G77" s="37">
        <f>T69/$T$72</f>
        <v>0</v>
      </c>
    </row>
    <row r="78" spans="3:31">
      <c r="D78" s="75" t="s">
        <v>56</v>
      </c>
      <c r="E78" s="40">
        <f>E70/$E$72</f>
        <v>0.38181818181818183</v>
      </c>
      <c r="F78" s="40">
        <f>J70/$J$72</f>
        <v>0.6454545454545455</v>
      </c>
      <c r="G78" s="40">
        <f>T70/$T$72</f>
        <v>0.53181818181818186</v>
      </c>
    </row>
    <row r="79" spans="3:31" ht="18.75">
      <c r="D79" s="42" t="s">
        <v>32</v>
      </c>
      <c r="E79" s="16">
        <f>E71/$E$72</f>
        <v>0</v>
      </c>
      <c r="F79" s="16">
        <f>J71/$J$72</f>
        <v>0</v>
      </c>
      <c r="G79" s="16">
        <f>T71/$T$72</f>
        <v>0</v>
      </c>
    </row>
    <row r="80" spans="3:31">
      <c r="E80" s="109">
        <f>SUM(E76:E79)</f>
        <v>1</v>
      </c>
      <c r="F80" s="109">
        <f>SUM(F76:F79)</f>
        <v>1</v>
      </c>
      <c r="G80" s="109">
        <f>SUM(G76:G79)</f>
        <v>1</v>
      </c>
    </row>
    <row r="98" spans="4:30" ht="18.75">
      <c r="D98" s="164" t="s">
        <v>71</v>
      </c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4"/>
      <c r="Z98" s="164"/>
      <c r="AA98" s="164"/>
      <c r="AB98" s="164"/>
      <c r="AC98" s="164"/>
      <c r="AD98" s="164"/>
    </row>
    <row r="99" spans="4:30" ht="29.25" customHeight="1">
      <c r="D99" s="154" t="s">
        <v>84</v>
      </c>
      <c r="E99" s="155"/>
      <c r="F99" s="155"/>
      <c r="G99" s="156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  <c r="AC99" s="160"/>
      <c r="AD99" s="161"/>
    </row>
    <row r="100" spans="4:30" ht="27" customHeight="1">
      <c r="D100" s="157" t="s">
        <v>81</v>
      </c>
      <c r="E100" s="157"/>
      <c r="F100" s="157"/>
      <c r="G100" s="157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  <c r="AA100" s="158"/>
      <c r="AB100" s="158"/>
      <c r="AC100" s="158"/>
      <c r="AD100" s="159"/>
    </row>
    <row r="101" spans="4:30" ht="34.5" customHeight="1">
      <c r="D101" s="157" t="s">
        <v>83</v>
      </c>
      <c r="E101" s="157"/>
      <c r="F101" s="157"/>
      <c r="G101" s="157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3"/>
    </row>
    <row r="102" spans="4:30" ht="28.5" customHeight="1">
      <c r="D102" s="157" t="s">
        <v>70</v>
      </c>
      <c r="E102" s="157"/>
      <c r="F102" s="157"/>
      <c r="G102" s="157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163"/>
    </row>
    <row r="103" spans="4:30" ht="33" customHeight="1">
      <c r="D103" s="157" t="s">
        <v>82</v>
      </c>
      <c r="E103" s="157"/>
      <c r="F103" s="157"/>
      <c r="G103" s="157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  <c r="Z103" s="162"/>
      <c r="AA103" s="162"/>
      <c r="AB103" s="162"/>
      <c r="AC103" s="162"/>
      <c r="AD103" s="163"/>
    </row>
    <row r="104" spans="4:30" ht="26.25" customHeight="1">
      <c r="D104" s="157" t="s">
        <v>77</v>
      </c>
      <c r="E104" s="157"/>
      <c r="F104" s="157"/>
      <c r="G104" s="157"/>
      <c r="H104" s="162"/>
      <c r="I104" s="162"/>
      <c r="J104" s="162"/>
      <c r="K104" s="162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62"/>
      <c r="AA104" s="162"/>
      <c r="AB104" s="162"/>
      <c r="AC104" s="162"/>
      <c r="AD104" s="163"/>
    </row>
    <row r="106" spans="4:30">
      <c r="D106" s="143"/>
    </row>
  </sheetData>
  <mergeCells count="48">
    <mergeCell ref="D102:G102"/>
    <mergeCell ref="H102:AD102"/>
    <mergeCell ref="D103:G103"/>
    <mergeCell ref="H103:AD103"/>
    <mergeCell ref="R7:V7"/>
    <mergeCell ref="X7:Y7"/>
    <mergeCell ref="J71:S71"/>
    <mergeCell ref="J72:S72"/>
    <mergeCell ref="T69:AC69"/>
    <mergeCell ref="J69:S69"/>
    <mergeCell ref="D101:G101"/>
    <mergeCell ref="H101:AD101"/>
    <mergeCell ref="D98:AD98"/>
    <mergeCell ref="D99:G99"/>
    <mergeCell ref="H99:AD99"/>
    <mergeCell ref="D100:G100"/>
    <mergeCell ref="H100:AD100"/>
    <mergeCell ref="D2:AF2"/>
    <mergeCell ref="E7:P7"/>
    <mergeCell ref="E8:P8"/>
    <mergeCell ref="R8:V8"/>
    <mergeCell ref="X8:Y8"/>
    <mergeCell ref="AD8:AI8"/>
    <mergeCell ref="AI12:AJ12"/>
    <mergeCell ref="E65:AC65"/>
    <mergeCell ref="C10:D10"/>
    <mergeCell ref="E10:I10"/>
    <mergeCell ref="J10:N10"/>
    <mergeCell ref="O10:S10"/>
    <mergeCell ref="T10:X10"/>
    <mergeCell ref="Y10:AC10"/>
    <mergeCell ref="AD10:AG10"/>
    <mergeCell ref="D104:G104"/>
    <mergeCell ref="H104:AD104"/>
    <mergeCell ref="T66:AC66"/>
    <mergeCell ref="J66:S66"/>
    <mergeCell ref="T68:AC68"/>
    <mergeCell ref="E71:I71"/>
    <mergeCell ref="E72:I72"/>
    <mergeCell ref="E70:I70"/>
    <mergeCell ref="E66:I66"/>
    <mergeCell ref="E68:I68"/>
    <mergeCell ref="E69:I69"/>
    <mergeCell ref="T70:AC70"/>
    <mergeCell ref="T71:AC71"/>
    <mergeCell ref="T72:AC72"/>
    <mergeCell ref="J68:S68"/>
    <mergeCell ref="J70:S70"/>
  </mergeCells>
  <dataValidations count="1">
    <dataValidation type="list" allowBlank="1" showInputMessage="1" showErrorMessage="1" sqref="E12:AC43">
      <formula1>$AJ$13:$AJ$16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1:AI92"/>
  <sheetViews>
    <sheetView topLeftCell="A4" zoomScale="50" zoomScaleNormal="50" workbookViewId="0">
      <selection activeCell="E7" sqref="E7:P7"/>
    </sheetView>
  </sheetViews>
  <sheetFormatPr baseColWidth="10" defaultRowHeight="15"/>
  <cols>
    <col min="1" max="1" width="4.42578125" customWidth="1"/>
    <col min="2" max="2" width="0" hidden="1" customWidth="1"/>
    <col min="3" max="3" width="4.7109375" customWidth="1"/>
    <col min="4" max="4" width="41.42578125" customWidth="1"/>
    <col min="5" max="29" width="6.28515625" customWidth="1"/>
    <col min="30" max="30" width="13.7109375" customWidth="1"/>
    <col min="31" max="31" width="15.7109375" customWidth="1"/>
    <col min="32" max="32" width="12.28515625" customWidth="1"/>
    <col min="33" max="33" width="3.42578125" customWidth="1"/>
    <col min="34" max="34" width="21.710937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>
      <c r="D2" s="224" t="s">
        <v>61</v>
      </c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</row>
    <row r="7" spans="3:35" ht="22.15" customHeight="1">
      <c r="D7" s="135" t="s">
        <v>68</v>
      </c>
      <c r="E7" s="199" t="s">
        <v>98</v>
      </c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1"/>
      <c r="R7" s="198" t="s">
        <v>69</v>
      </c>
      <c r="S7" s="198"/>
      <c r="T7" s="198"/>
      <c r="U7" s="198"/>
      <c r="V7" s="198"/>
      <c r="X7" s="194">
        <v>29</v>
      </c>
      <c r="Y7" s="195"/>
      <c r="AD7" s="146"/>
    </row>
    <row r="8" spans="3:35" ht="22.15" customHeight="1">
      <c r="D8" s="136" t="s">
        <v>47</v>
      </c>
      <c r="E8" s="197" t="s">
        <v>177</v>
      </c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56"/>
      <c r="R8" s="198" t="s">
        <v>78</v>
      </c>
      <c r="S8" s="198"/>
      <c r="T8" s="198"/>
      <c r="U8" s="198"/>
      <c r="V8" s="198"/>
      <c r="X8" s="194" t="s">
        <v>222</v>
      </c>
      <c r="Y8" s="195"/>
      <c r="Z8" s="68"/>
      <c r="AA8" s="68"/>
      <c r="AD8" s="193"/>
      <c r="AE8" s="193"/>
      <c r="AF8" s="193"/>
      <c r="AG8" s="193"/>
      <c r="AH8" s="193"/>
    </row>
    <row r="9" spans="3:35"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44.25" customHeight="1">
      <c r="C10" s="226" t="s">
        <v>90</v>
      </c>
      <c r="D10" s="227"/>
      <c r="E10" s="220" t="s">
        <v>85</v>
      </c>
      <c r="F10" s="221"/>
      <c r="G10" s="221"/>
      <c r="H10" s="221"/>
      <c r="I10" s="222"/>
      <c r="J10" s="220" t="s">
        <v>86</v>
      </c>
      <c r="K10" s="221"/>
      <c r="L10" s="221"/>
      <c r="M10" s="221"/>
      <c r="N10" s="222"/>
      <c r="O10" s="220" t="s">
        <v>87</v>
      </c>
      <c r="P10" s="221"/>
      <c r="Q10" s="221"/>
      <c r="R10" s="221"/>
      <c r="S10" s="222"/>
      <c r="T10" s="220" t="s">
        <v>88</v>
      </c>
      <c r="U10" s="221"/>
      <c r="V10" s="221"/>
      <c r="W10" s="221"/>
      <c r="X10" s="222"/>
      <c r="Y10" s="220" t="s">
        <v>89</v>
      </c>
      <c r="Z10" s="221"/>
      <c r="AA10" s="221"/>
      <c r="AB10" s="221"/>
      <c r="AC10" s="222"/>
      <c r="AD10" s="225" t="s">
        <v>41</v>
      </c>
      <c r="AE10" s="225"/>
      <c r="AF10" s="225"/>
    </row>
    <row r="11" spans="3:35" ht="16.5" thickBot="1">
      <c r="C11" s="58" t="s">
        <v>40</v>
      </c>
      <c r="D11" s="59" t="s">
        <v>39</v>
      </c>
      <c r="E11" s="82" t="s">
        <v>1</v>
      </c>
      <c r="F11" s="82" t="s">
        <v>2</v>
      </c>
      <c r="G11" s="82" t="s">
        <v>3</v>
      </c>
      <c r="H11" s="82" t="s">
        <v>4</v>
      </c>
      <c r="I11" s="82" t="s">
        <v>5</v>
      </c>
      <c r="J11" s="82" t="s">
        <v>6</v>
      </c>
      <c r="K11" s="82" t="s">
        <v>7</v>
      </c>
      <c r="L11" s="82" t="s">
        <v>8</v>
      </c>
      <c r="M11" s="82" t="s">
        <v>9</v>
      </c>
      <c r="N11" s="82" t="s">
        <v>10</v>
      </c>
      <c r="O11" s="82" t="s">
        <v>11</v>
      </c>
      <c r="P11" s="82" t="s">
        <v>12</v>
      </c>
      <c r="Q11" s="82" t="s">
        <v>13</v>
      </c>
      <c r="R11" s="83" t="s">
        <v>14</v>
      </c>
      <c r="S11" s="83" t="s">
        <v>15</v>
      </c>
      <c r="T11" s="83" t="s">
        <v>16</v>
      </c>
      <c r="U11" s="83" t="s">
        <v>17</v>
      </c>
      <c r="V11" s="83" t="s">
        <v>18</v>
      </c>
      <c r="W11" s="83" t="s">
        <v>19</v>
      </c>
      <c r="X11" s="83" t="s">
        <v>20</v>
      </c>
      <c r="Y11" s="83" t="s">
        <v>21</v>
      </c>
      <c r="Z11" s="83" t="s">
        <v>22</v>
      </c>
      <c r="AA11" s="83" t="s">
        <v>23</v>
      </c>
      <c r="AB11" s="83" t="s">
        <v>24</v>
      </c>
      <c r="AC11" s="83" t="s">
        <v>25</v>
      </c>
      <c r="AD11" s="122" t="s">
        <v>54</v>
      </c>
      <c r="AE11" s="124" t="s">
        <v>42</v>
      </c>
      <c r="AF11" s="126" t="s">
        <v>53</v>
      </c>
    </row>
    <row r="12" spans="3:35" ht="19.899999999999999" customHeight="1">
      <c r="C12" s="57">
        <v>1</v>
      </c>
      <c r="D12" s="55" t="s">
        <v>123</v>
      </c>
      <c r="E12" s="64" t="s">
        <v>44</v>
      </c>
      <c r="F12" s="64" t="s">
        <v>51</v>
      </c>
      <c r="G12" s="64" t="s">
        <v>51</v>
      </c>
      <c r="H12" s="64" t="s">
        <v>44</v>
      </c>
      <c r="I12" s="64" t="s">
        <v>44</v>
      </c>
      <c r="J12" s="64" t="s">
        <v>51</v>
      </c>
      <c r="K12" s="64" t="s">
        <v>51</v>
      </c>
      <c r="L12" s="64" t="s">
        <v>51</v>
      </c>
      <c r="M12" s="64" t="s">
        <v>44</v>
      </c>
      <c r="N12" s="64" t="s">
        <v>44</v>
      </c>
      <c r="O12" s="64" t="s">
        <v>51</v>
      </c>
      <c r="P12" s="64" t="s">
        <v>51</v>
      </c>
      <c r="Q12" s="64" t="s">
        <v>51</v>
      </c>
      <c r="R12" s="64" t="s">
        <v>44</v>
      </c>
      <c r="S12" s="64" t="s">
        <v>44</v>
      </c>
      <c r="T12" s="64" t="s">
        <v>51</v>
      </c>
      <c r="U12" s="64" t="s">
        <v>51</v>
      </c>
      <c r="V12" s="64" t="s">
        <v>44</v>
      </c>
      <c r="W12" s="64" t="s">
        <v>44</v>
      </c>
      <c r="X12" s="64" t="s">
        <v>44</v>
      </c>
      <c r="Y12" s="64" t="s">
        <v>51</v>
      </c>
      <c r="Z12" s="64" t="s">
        <v>44</v>
      </c>
      <c r="AA12" s="64" t="s">
        <v>51</v>
      </c>
      <c r="AB12" s="64" t="s">
        <v>44</v>
      </c>
      <c r="AC12" s="64" t="s">
        <v>51</v>
      </c>
      <c r="AD12" s="123">
        <f>COUNTIF(E12:AC12,"✔")</f>
        <v>13</v>
      </c>
      <c r="AE12" s="125">
        <f>COUNTIF(E12:AC12,"X")</f>
        <v>12</v>
      </c>
      <c r="AF12" s="127">
        <f>COUNTIF(E12:AC12,"–")</f>
        <v>0</v>
      </c>
      <c r="AH12" s="191" t="s">
        <v>46</v>
      </c>
      <c r="AI12" s="192"/>
    </row>
    <row r="13" spans="3:35" ht="19.899999999999999" customHeight="1">
      <c r="C13" s="57">
        <v>2</v>
      </c>
      <c r="D13" s="55" t="s">
        <v>124</v>
      </c>
      <c r="E13" s="64" t="s">
        <v>44</v>
      </c>
      <c r="F13" s="64" t="s">
        <v>51</v>
      </c>
      <c r="G13" s="64" t="s">
        <v>44</v>
      </c>
      <c r="H13" s="64" t="s">
        <v>51</v>
      </c>
      <c r="I13" s="64" t="s">
        <v>51</v>
      </c>
      <c r="J13" s="64" t="s">
        <v>44</v>
      </c>
      <c r="K13" s="64" t="s">
        <v>51</v>
      </c>
      <c r="L13" s="64" t="s">
        <v>51</v>
      </c>
      <c r="M13" s="64" t="s">
        <v>51</v>
      </c>
      <c r="N13" s="64" t="s">
        <v>44</v>
      </c>
      <c r="O13" s="64" t="s">
        <v>51</v>
      </c>
      <c r="P13" s="64" t="s">
        <v>44</v>
      </c>
      <c r="Q13" s="64" t="s">
        <v>51</v>
      </c>
      <c r="R13" s="64" t="s">
        <v>51</v>
      </c>
      <c r="S13" s="64" t="s">
        <v>44</v>
      </c>
      <c r="T13" s="64" t="s">
        <v>44</v>
      </c>
      <c r="U13" s="64" t="s">
        <v>44</v>
      </c>
      <c r="V13" s="64" t="s">
        <v>51</v>
      </c>
      <c r="W13" s="64" t="s">
        <v>51</v>
      </c>
      <c r="X13" s="64" t="s">
        <v>44</v>
      </c>
      <c r="Y13" s="64" t="s">
        <v>51</v>
      </c>
      <c r="Z13" s="64" t="s">
        <v>44</v>
      </c>
      <c r="AA13" s="64" t="s">
        <v>51</v>
      </c>
      <c r="AB13" s="64" t="s">
        <v>44</v>
      </c>
      <c r="AC13" s="64" t="s">
        <v>44</v>
      </c>
      <c r="AD13" s="123">
        <f t="shared" ref="AD13:AD45" si="0">COUNTIF(E13:AC13,"✔")</f>
        <v>13</v>
      </c>
      <c r="AE13" s="125">
        <f t="shared" ref="AE13:AE45" si="1">COUNTIF(E13:AC13,"X")</f>
        <v>12</v>
      </c>
      <c r="AF13" s="127">
        <f t="shared" ref="AF13:AF45" si="2">COUNTIF(E13:AC13,"–")</f>
        <v>0</v>
      </c>
      <c r="AH13" s="78" t="s">
        <v>48</v>
      </c>
      <c r="AI13" s="71" t="s">
        <v>51</v>
      </c>
    </row>
    <row r="14" spans="3:35" ht="19.899999999999999" customHeight="1">
      <c r="C14" s="57">
        <v>3</v>
      </c>
      <c r="D14" s="55" t="s">
        <v>125</v>
      </c>
      <c r="E14" s="64" t="s">
        <v>51</v>
      </c>
      <c r="F14" s="64" t="s">
        <v>51</v>
      </c>
      <c r="G14" s="64" t="s">
        <v>51</v>
      </c>
      <c r="H14" s="64" t="s">
        <v>51</v>
      </c>
      <c r="I14" s="64" t="s">
        <v>51</v>
      </c>
      <c r="J14" s="64" t="s">
        <v>51</v>
      </c>
      <c r="K14" s="64" t="s">
        <v>44</v>
      </c>
      <c r="L14" s="64" t="s">
        <v>44</v>
      </c>
      <c r="M14" s="64" t="s">
        <v>44</v>
      </c>
      <c r="N14" s="64" t="s">
        <v>44</v>
      </c>
      <c r="O14" s="64" t="s">
        <v>51</v>
      </c>
      <c r="P14" s="64" t="s">
        <v>51</v>
      </c>
      <c r="Q14" s="64" t="s">
        <v>44</v>
      </c>
      <c r="R14" s="64" t="s">
        <v>44</v>
      </c>
      <c r="S14" s="64" t="s">
        <v>51</v>
      </c>
      <c r="T14" s="64" t="s">
        <v>51</v>
      </c>
      <c r="U14" s="64" t="s">
        <v>51</v>
      </c>
      <c r="V14" s="64" t="s">
        <v>51</v>
      </c>
      <c r="W14" s="64" t="s">
        <v>44</v>
      </c>
      <c r="X14" s="64" t="s">
        <v>44</v>
      </c>
      <c r="Y14" s="64" t="s">
        <v>51</v>
      </c>
      <c r="Z14" s="64" t="s">
        <v>51</v>
      </c>
      <c r="AA14" s="64" t="s">
        <v>44</v>
      </c>
      <c r="AB14" s="64" t="s">
        <v>44</v>
      </c>
      <c r="AC14" s="64" t="s">
        <v>44</v>
      </c>
      <c r="AD14" s="123">
        <f t="shared" si="0"/>
        <v>14</v>
      </c>
      <c r="AE14" s="125">
        <f t="shared" si="1"/>
        <v>11</v>
      </c>
      <c r="AF14" s="127">
        <f t="shared" si="2"/>
        <v>0</v>
      </c>
      <c r="AH14" s="78" t="s">
        <v>49</v>
      </c>
      <c r="AI14" s="72" t="s">
        <v>44</v>
      </c>
    </row>
    <row r="15" spans="3:35" ht="19.899999999999999" customHeight="1" thickBot="1">
      <c r="C15" s="57">
        <v>4</v>
      </c>
      <c r="D15" s="55" t="s">
        <v>126</v>
      </c>
      <c r="E15" s="64" t="s">
        <v>44</v>
      </c>
      <c r="F15" s="64" t="s">
        <v>51</v>
      </c>
      <c r="G15" s="64" t="s">
        <v>51</v>
      </c>
      <c r="H15" s="64" t="s">
        <v>51</v>
      </c>
      <c r="I15" s="64" t="s">
        <v>51</v>
      </c>
      <c r="J15" s="64" t="s">
        <v>51</v>
      </c>
      <c r="K15" s="64" t="s">
        <v>44</v>
      </c>
      <c r="L15" s="64" t="s">
        <v>44</v>
      </c>
      <c r="M15" s="64" t="s">
        <v>44</v>
      </c>
      <c r="N15" s="64" t="s">
        <v>44</v>
      </c>
      <c r="O15" s="64" t="s">
        <v>51</v>
      </c>
      <c r="P15" s="64" t="s">
        <v>44</v>
      </c>
      <c r="Q15" s="64" t="s">
        <v>44</v>
      </c>
      <c r="R15" s="64" t="s">
        <v>44</v>
      </c>
      <c r="S15" s="64" t="s">
        <v>51</v>
      </c>
      <c r="T15" s="64" t="s">
        <v>44</v>
      </c>
      <c r="U15" s="64" t="s">
        <v>51</v>
      </c>
      <c r="V15" s="64" t="s">
        <v>51</v>
      </c>
      <c r="W15" s="64" t="s">
        <v>44</v>
      </c>
      <c r="X15" s="64" t="s">
        <v>44</v>
      </c>
      <c r="Y15" s="64" t="s">
        <v>51</v>
      </c>
      <c r="Z15" s="64" t="s">
        <v>44</v>
      </c>
      <c r="AA15" s="64" t="s">
        <v>51</v>
      </c>
      <c r="AB15" s="64" t="s">
        <v>44</v>
      </c>
      <c r="AC15" s="64" t="s">
        <v>44</v>
      </c>
      <c r="AD15" s="123">
        <f t="shared" si="0"/>
        <v>11</v>
      </c>
      <c r="AE15" s="125">
        <f t="shared" si="1"/>
        <v>14</v>
      </c>
      <c r="AF15" s="127">
        <f t="shared" si="2"/>
        <v>0</v>
      </c>
      <c r="AH15" s="79" t="s">
        <v>50</v>
      </c>
      <c r="AI15" s="74" t="s">
        <v>52</v>
      </c>
    </row>
    <row r="16" spans="3:35" ht="19.899999999999999" customHeight="1">
      <c r="C16" s="57">
        <v>5</v>
      </c>
      <c r="D16" s="55" t="s">
        <v>127</v>
      </c>
      <c r="E16" s="64" t="s">
        <v>44</v>
      </c>
      <c r="F16" s="64" t="s">
        <v>44</v>
      </c>
      <c r="G16" s="64" t="s">
        <v>44</v>
      </c>
      <c r="H16" s="64" t="s">
        <v>51</v>
      </c>
      <c r="I16" s="64" t="s">
        <v>44</v>
      </c>
      <c r="J16" s="64" t="s">
        <v>51</v>
      </c>
      <c r="K16" s="64" t="s">
        <v>44</v>
      </c>
      <c r="L16" s="64" t="s">
        <v>44</v>
      </c>
      <c r="M16" s="64" t="s">
        <v>44</v>
      </c>
      <c r="N16" s="64" t="s">
        <v>44</v>
      </c>
      <c r="O16" s="64" t="s">
        <v>51</v>
      </c>
      <c r="P16" s="64" t="s">
        <v>51</v>
      </c>
      <c r="Q16" s="64" t="s">
        <v>51</v>
      </c>
      <c r="R16" s="64" t="s">
        <v>44</v>
      </c>
      <c r="S16" s="64" t="s">
        <v>44</v>
      </c>
      <c r="T16" s="64" t="s">
        <v>51</v>
      </c>
      <c r="U16" s="64" t="s">
        <v>51</v>
      </c>
      <c r="V16" s="64" t="s">
        <v>44</v>
      </c>
      <c r="W16" s="64" t="s">
        <v>51</v>
      </c>
      <c r="X16" s="64" t="s">
        <v>44</v>
      </c>
      <c r="Y16" s="64" t="s">
        <v>44</v>
      </c>
      <c r="Z16" s="64" t="s">
        <v>51</v>
      </c>
      <c r="AA16" s="64" t="s">
        <v>44</v>
      </c>
      <c r="AB16" s="64" t="s">
        <v>44</v>
      </c>
      <c r="AC16" s="64" t="s">
        <v>51</v>
      </c>
      <c r="AD16" s="123">
        <f t="shared" si="0"/>
        <v>10</v>
      </c>
      <c r="AE16" s="125">
        <f t="shared" si="1"/>
        <v>15</v>
      </c>
      <c r="AF16" s="127">
        <f t="shared" si="2"/>
        <v>0</v>
      </c>
      <c r="AH16" s="62"/>
    </row>
    <row r="17" spans="3:32" ht="19.899999999999999" customHeight="1">
      <c r="C17" s="57">
        <v>6</v>
      </c>
      <c r="D17" s="55" t="s">
        <v>128</v>
      </c>
      <c r="E17" s="64" t="s">
        <v>51</v>
      </c>
      <c r="F17" s="64" t="s">
        <v>51</v>
      </c>
      <c r="G17" s="64" t="s">
        <v>51</v>
      </c>
      <c r="H17" s="64" t="s">
        <v>44</v>
      </c>
      <c r="I17" s="64" t="s">
        <v>51</v>
      </c>
      <c r="J17" s="64" t="s">
        <v>51</v>
      </c>
      <c r="K17" s="64" t="s">
        <v>44</v>
      </c>
      <c r="L17" s="64" t="s">
        <v>44</v>
      </c>
      <c r="M17" s="64" t="s">
        <v>44</v>
      </c>
      <c r="N17" s="64" t="s">
        <v>44</v>
      </c>
      <c r="O17" s="64" t="s">
        <v>51</v>
      </c>
      <c r="P17" s="64" t="s">
        <v>44</v>
      </c>
      <c r="Q17" s="64" t="s">
        <v>44</v>
      </c>
      <c r="R17" s="64" t="s">
        <v>51</v>
      </c>
      <c r="S17" s="64" t="s">
        <v>51</v>
      </c>
      <c r="T17" s="64" t="s">
        <v>44</v>
      </c>
      <c r="U17" s="64" t="s">
        <v>44</v>
      </c>
      <c r="V17" s="64" t="s">
        <v>51</v>
      </c>
      <c r="W17" s="64" t="s">
        <v>51</v>
      </c>
      <c r="X17" s="64" t="s">
        <v>51</v>
      </c>
      <c r="Y17" s="64" t="s">
        <v>44</v>
      </c>
      <c r="Z17" s="64" t="s">
        <v>51</v>
      </c>
      <c r="AA17" s="64" t="s">
        <v>51</v>
      </c>
      <c r="AB17" s="64" t="s">
        <v>44</v>
      </c>
      <c r="AC17" s="64" t="s">
        <v>44</v>
      </c>
      <c r="AD17" s="123">
        <f t="shared" si="0"/>
        <v>13</v>
      </c>
      <c r="AE17" s="125">
        <f t="shared" si="1"/>
        <v>12</v>
      </c>
      <c r="AF17" s="127">
        <f t="shared" si="2"/>
        <v>0</v>
      </c>
    </row>
    <row r="18" spans="3:32" ht="19.899999999999999" customHeight="1">
      <c r="C18" s="57">
        <v>7</v>
      </c>
      <c r="D18" s="55" t="s">
        <v>129</v>
      </c>
      <c r="E18" s="64" t="s">
        <v>51</v>
      </c>
      <c r="F18" s="64" t="s">
        <v>51</v>
      </c>
      <c r="G18" s="64" t="s">
        <v>44</v>
      </c>
      <c r="H18" s="64" t="s">
        <v>44</v>
      </c>
      <c r="I18" s="64" t="s">
        <v>51</v>
      </c>
      <c r="J18" s="64" t="s">
        <v>44</v>
      </c>
      <c r="K18" s="64" t="s">
        <v>44</v>
      </c>
      <c r="L18" s="64" t="s">
        <v>44</v>
      </c>
      <c r="M18" s="64" t="s">
        <v>44</v>
      </c>
      <c r="N18" s="64" t="s">
        <v>44</v>
      </c>
      <c r="O18" s="64" t="s">
        <v>44</v>
      </c>
      <c r="P18" s="64" t="s">
        <v>44</v>
      </c>
      <c r="Q18" s="64" t="s">
        <v>44</v>
      </c>
      <c r="R18" s="64" t="s">
        <v>51</v>
      </c>
      <c r="S18" s="64" t="s">
        <v>44</v>
      </c>
      <c r="T18" s="64" t="s">
        <v>44</v>
      </c>
      <c r="U18" s="64" t="s">
        <v>51</v>
      </c>
      <c r="V18" s="64" t="s">
        <v>51</v>
      </c>
      <c r="W18" s="64" t="s">
        <v>44</v>
      </c>
      <c r="X18" s="64" t="s">
        <v>44</v>
      </c>
      <c r="Y18" s="64" t="s">
        <v>44</v>
      </c>
      <c r="Z18" s="64" t="s">
        <v>51</v>
      </c>
      <c r="AA18" s="64" t="s">
        <v>44</v>
      </c>
      <c r="AB18" s="64" t="s">
        <v>51</v>
      </c>
      <c r="AC18" s="64" t="s">
        <v>44</v>
      </c>
      <c r="AD18" s="123">
        <f t="shared" si="0"/>
        <v>8</v>
      </c>
      <c r="AE18" s="125">
        <f t="shared" si="1"/>
        <v>17</v>
      </c>
      <c r="AF18" s="127">
        <f t="shared" si="2"/>
        <v>0</v>
      </c>
    </row>
    <row r="19" spans="3:32" ht="19.899999999999999" customHeight="1">
      <c r="C19" s="57">
        <v>8</v>
      </c>
      <c r="D19" s="55" t="s">
        <v>130</v>
      </c>
      <c r="E19" s="64" t="s">
        <v>44</v>
      </c>
      <c r="F19" s="64" t="s">
        <v>44</v>
      </c>
      <c r="G19" s="64" t="s">
        <v>44</v>
      </c>
      <c r="H19" s="64" t="s">
        <v>51</v>
      </c>
      <c r="I19" s="64" t="s">
        <v>44</v>
      </c>
      <c r="J19" s="64" t="s">
        <v>51</v>
      </c>
      <c r="K19" s="64" t="s">
        <v>44</v>
      </c>
      <c r="L19" s="64" t="s">
        <v>51</v>
      </c>
      <c r="M19" s="64" t="s">
        <v>44</v>
      </c>
      <c r="N19" s="64" t="s">
        <v>44</v>
      </c>
      <c r="O19" s="64" t="s">
        <v>51</v>
      </c>
      <c r="P19" s="64" t="s">
        <v>51</v>
      </c>
      <c r="Q19" s="64" t="s">
        <v>44</v>
      </c>
      <c r="R19" s="64" t="s">
        <v>44</v>
      </c>
      <c r="S19" s="64" t="s">
        <v>44</v>
      </c>
      <c r="T19" s="64" t="s">
        <v>51</v>
      </c>
      <c r="U19" s="64" t="s">
        <v>44</v>
      </c>
      <c r="V19" s="64" t="s">
        <v>51</v>
      </c>
      <c r="W19" s="64" t="s">
        <v>44</v>
      </c>
      <c r="X19" s="64" t="s">
        <v>44</v>
      </c>
      <c r="Y19" s="64" t="s">
        <v>51</v>
      </c>
      <c r="Z19" s="64" t="s">
        <v>44</v>
      </c>
      <c r="AA19" s="64" t="s">
        <v>51</v>
      </c>
      <c r="AB19" s="64" t="s">
        <v>44</v>
      </c>
      <c r="AC19" s="64" t="s">
        <v>44</v>
      </c>
      <c r="AD19" s="123">
        <f t="shared" si="0"/>
        <v>9</v>
      </c>
      <c r="AE19" s="125">
        <f t="shared" si="1"/>
        <v>16</v>
      </c>
      <c r="AF19" s="127">
        <f t="shared" si="2"/>
        <v>0</v>
      </c>
    </row>
    <row r="20" spans="3:32" ht="19.899999999999999" customHeight="1">
      <c r="C20" s="57">
        <v>9</v>
      </c>
      <c r="D20" s="55" t="s">
        <v>131</v>
      </c>
      <c r="E20" s="64" t="s">
        <v>44</v>
      </c>
      <c r="F20" s="64" t="s">
        <v>44</v>
      </c>
      <c r="G20" s="64" t="s">
        <v>51</v>
      </c>
      <c r="H20" s="64" t="s">
        <v>44</v>
      </c>
      <c r="I20" s="64" t="s">
        <v>44</v>
      </c>
      <c r="J20" s="64" t="s">
        <v>44</v>
      </c>
      <c r="K20" s="64" t="s">
        <v>44</v>
      </c>
      <c r="L20" s="64" t="s">
        <v>44</v>
      </c>
      <c r="M20" s="64" t="s">
        <v>51</v>
      </c>
      <c r="N20" s="64" t="s">
        <v>51</v>
      </c>
      <c r="O20" s="64" t="s">
        <v>51</v>
      </c>
      <c r="P20" s="64" t="s">
        <v>44</v>
      </c>
      <c r="Q20" s="64" t="s">
        <v>44</v>
      </c>
      <c r="R20" s="64" t="s">
        <v>51</v>
      </c>
      <c r="S20" s="64" t="s">
        <v>44</v>
      </c>
      <c r="T20" s="64" t="s">
        <v>44</v>
      </c>
      <c r="U20" s="64" t="s">
        <v>51</v>
      </c>
      <c r="V20" s="64" t="s">
        <v>44</v>
      </c>
      <c r="W20" s="64" t="s">
        <v>51</v>
      </c>
      <c r="X20" s="64" t="s">
        <v>44</v>
      </c>
      <c r="Y20" s="64" t="s">
        <v>44</v>
      </c>
      <c r="Z20" s="64" t="s">
        <v>51</v>
      </c>
      <c r="AA20" s="64" t="s">
        <v>51</v>
      </c>
      <c r="AB20" s="64" t="s">
        <v>44</v>
      </c>
      <c r="AC20" s="64" t="s">
        <v>44</v>
      </c>
      <c r="AD20" s="123">
        <f t="shared" si="0"/>
        <v>9</v>
      </c>
      <c r="AE20" s="125">
        <f t="shared" si="1"/>
        <v>16</v>
      </c>
      <c r="AF20" s="127">
        <f t="shared" si="2"/>
        <v>0</v>
      </c>
    </row>
    <row r="21" spans="3:32" ht="19.899999999999999" customHeight="1">
      <c r="C21" s="57">
        <v>10</v>
      </c>
      <c r="D21" s="55" t="s">
        <v>132</v>
      </c>
      <c r="E21" s="64" t="s">
        <v>51</v>
      </c>
      <c r="F21" s="64" t="s">
        <v>44</v>
      </c>
      <c r="G21" s="64" t="s">
        <v>51</v>
      </c>
      <c r="H21" s="64" t="s">
        <v>44</v>
      </c>
      <c r="I21" s="64" t="s">
        <v>44</v>
      </c>
      <c r="J21" s="64" t="s">
        <v>44</v>
      </c>
      <c r="K21" s="64" t="s">
        <v>51</v>
      </c>
      <c r="L21" s="64" t="s">
        <v>44</v>
      </c>
      <c r="M21" s="64" t="s">
        <v>44</v>
      </c>
      <c r="N21" s="64" t="s">
        <v>44</v>
      </c>
      <c r="O21" s="64" t="s">
        <v>44</v>
      </c>
      <c r="P21" s="64" t="s">
        <v>51</v>
      </c>
      <c r="Q21" s="64" t="s">
        <v>44</v>
      </c>
      <c r="R21" s="64" t="s">
        <v>51</v>
      </c>
      <c r="S21" s="64" t="s">
        <v>44</v>
      </c>
      <c r="T21" s="64" t="s">
        <v>51</v>
      </c>
      <c r="U21" s="64" t="s">
        <v>44</v>
      </c>
      <c r="V21" s="64" t="s">
        <v>44</v>
      </c>
      <c r="W21" s="64" t="s">
        <v>51</v>
      </c>
      <c r="X21" s="64" t="s">
        <v>44</v>
      </c>
      <c r="Y21" s="64" t="s">
        <v>51</v>
      </c>
      <c r="Z21" s="64" t="s">
        <v>44</v>
      </c>
      <c r="AA21" s="64" t="s">
        <v>51</v>
      </c>
      <c r="AB21" s="64" t="s">
        <v>44</v>
      </c>
      <c r="AC21" s="64" t="s">
        <v>44</v>
      </c>
      <c r="AD21" s="123">
        <f t="shared" si="0"/>
        <v>9</v>
      </c>
      <c r="AE21" s="125">
        <f t="shared" si="1"/>
        <v>16</v>
      </c>
      <c r="AF21" s="127">
        <f t="shared" si="2"/>
        <v>0</v>
      </c>
    </row>
    <row r="22" spans="3:32" ht="19.899999999999999" customHeight="1">
      <c r="C22" s="57">
        <v>11</v>
      </c>
      <c r="D22" s="55" t="s">
        <v>133</v>
      </c>
      <c r="E22" s="64" t="s">
        <v>51</v>
      </c>
      <c r="F22" s="64" t="s">
        <v>44</v>
      </c>
      <c r="G22" s="64" t="s">
        <v>44</v>
      </c>
      <c r="H22" s="64" t="s">
        <v>51</v>
      </c>
      <c r="I22" s="64" t="s">
        <v>44</v>
      </c>
      <c r="J22" s="64" t="s">
        <v>44</v>
      </c>
      <c r="K22" s="64" t="s">
        <v>51</v>
      </c>
      <c r="L22" s="64" t="s">
        <v>44</v>
      </c>
      <c r="M22" s="64" t="s">
        <v>44</v>
      </c>
      <c r="N22" s="64" t="s">
        <v>44</v>
      </c>
      <c r="O22" s="64" t="s">
        <v>51</v>
      </c>
      <c r="P22" s="64" t="s">
        <v>44</v>
      </c>
      <c r="Q22" s="64" t="s">
        <v>44</v>
      </c>
      <c r="R22" s="64" t="s">
        <v>44</v>
      </c>
      <c r="S22" s="64" t="s">
        <v>44</v>
      </c>
      <c r="T22" s="64" t="s">
        <v>44</v>
      </c>
      <c r="U22" s="64" t="s">
        <v>44</v>
      </c>
      <c r="V22" s="64" t="s">
        <v>51</v>
      </c>
      <c r="W22" s="64" t="s">
        <v>44</v>
      </c>
      <c r="X22" s="64" t="s">
        <v>51</v>
      </c>
      <c r="Y22" s="64" t="s">
        <v>44</v>
      </c>
      <c r="Z22" s="64" t="s">
        <v>51</v>
      </c>
      <c r="AA22" s="64" t="s">
        <v>44</v>
      </c>
      <c r="AB22" s="64" t="s">
        <v>51</v>
      </c>
      <c r="AC22" s="64" t="s">
        <v>44</v>
      </c>
      <c r="AD22" s="123">
        <f t="shared" si="0"/>
        <v>8</v>
      </c>
      <c r="AE22" s="125">
        <f t="shared" si="1"/>
        <v>17</v>
      </c>
      <c r="AF22" s="127">
        <f t="shared" si="2"/>
        <v>0</v>
      </c>
    </row>
    <row r="23" spans="3:32" ht="19.899999999999999" customHeight="1">
      <c r="C23" s="57">
        <v>12</v>
      </c>
      <c r="D23" s="55" t="s">
        <v>134</v>
      </c>
      <c r="E23" s="64" t="s">
        <v>44</v>
      </c>
      <c r="F23" s="64" t="s">
        <v>44</v>
      </c>
      <c r="G23" s="64" t="s">
        <v>44</v>
      </c>
      <c r="H23" s="64" t="s">
        <v>51</v>
      </c>
      <c r="I23" s="64" t="s">
        <v>51</v>
      </c>
      <c r="J23" s="64" t="s">
        <v>51</v>
      </c>
      <c r="K23" s="64" t="s">
        <v>51</v>
      </c>
      <c r="L23" s="64" t="s">
        <v>44</v>
      </c>
      <c r="M23" s="64" t="s">
        <v>44</v>
      </c>
      <c r="N23" s="64" t="s">
        <v>44</v>
      </c>
      <c r="O23" s="64" t="s">
        <v>44</v>
      </c>
      <c r="P23" s="64" t="s">
        <v>44</v>
      </c>
      <c r="Q23" s="64" t="s">
        <v>51</v>
      </c>
      <c r="R23" s="64" t="s">
        <v>51</v>
      </c>
      <c r="S23" s="64" t="s">
        <v>51</v>
      </c>
      <c r="T23" s="64" t="s">
        <v>44</v>
      </c>
      <c r="U23" s="64" t="s">
        <v>44</v>
      </c>
      <c r="V23" s="64" t="s">
        <v>51</v>
      </c>
      <c r="W23" s="64" t="s">
        <v>51</v>
      </c>
      <c r="X23" s="64" t="s">
        <v>44</v>
      </c>
      <c r="Y23" s="64" t="s">
        <v>51</v>
      </c>
      <c r="Z23" s="64" t="s">
        <v>44</v>
      </c>
      <c r="AA23" s="64" t="s">
        <v>44</v>
      </c>
      <c r="AB23" s="64" t="s">
        <v>51</v>
      </c>
      <c r="AC23" s="64" t="s">
        <v>51</v>
      </c>
      <c r="AD23" s="123">
        <f t="shared" si="0"/>
        <v>12</v>
      </c>
      <c r="AE23" s="125">
        <f t="shared" si="1"/>
        <v>13</v>
      </c>
      <c r="AF23" s="127">
        <f t="shared" si="2"/>
        <v>0</v>
      </c>
    </row>
    <row r="24" spans="3:32" ht="19.899999999999999" customHeight="1">
      <c r="C24" s="57">
        <v>13</v>
      </c>
      <c r="D24" s="55" t="s">
        <v>135</v>
      </c>
      <c r="E24" s="64" t="s">
        <v>44</v>
      </c>
      <c r="F24" s="64" t="s">
        <v>44</v>
      </c>
      <c r="G24" s="64" t="s">
        <v>51</v>
      </c>
      <c r="H24" s="64" t="s">
        <v>44</v>
      </c>
      <c r="I24" s="64" t="s">
        <v>44</v>
      </c>
      <c r="J24" s="64" t="s">
        <v>51</v>
      </c>
      <c r="K24" s="64" t="s">
        <v>51</v>
      </c>
      <c r="L24" s="64" t="s">
        <v>51</v>
      </c>
      <c r="M24" s="64" t="s">
        <v>44</v>
      </c>
      <c r="N24" s="64" t="s">
        <v>44</v>
      </c>
      <c r="O24" s="64" t="s">
        <v>51</v>
      </c>
      <c r="P24" s="64" t="s">
        <v>44</v>
      </c>
      <c r="Q24" s="64" t="s">
        <v>44</v>
      </c>
      <c r="R24" s="64" t="s">
        <v>51</v>
      </c>
      <c r="S24" s="64" t="s">
        <v>44</v>
      </c>
      <c r="T24" s="64" t="s">
        <v>51</v>
      </c>
      <c r="U24" s="64" t="s">
        <v>51</v>
      </c>
      <c r="V24" s="64" t="s">
        <v>44</v>
      </c>
      <c r="W24" s="64" t="s">
        <v>51</v>
      </c>
      <c r="X24" s="64" t="s">
        <v>44</v>
      </c>
      <c r="Y24" s="64" t="s">
        <v>51</v>
      </c>
      <c r="Z24" s="64" t="s">
        <v>44</v>
      </c>
      <c r="AA24" s="64" t="s">
        <v>51</v>
      </c>
      <c r="AB24" s="64" t="s">
        <v>44</v>
      </c>
      <c r="AC24" s="64" t="s">
        <v>44</v>
      </c>
      <c r="AD24" s="123">
        <f t="shared" si="0"/>
        <v>11</v>
      </c>
      <c r="AE24" s="125">
        <f t="shared" si="1"/>
        <v>14</v>
      </c>
      <c r="AF24" s="127">
        <f t="shared" si="2"/>
        <v>0</v>
      </c>
    </row>
    <row r="25" spans="3:32" ht="19.899999999999999" customHeight="1">
      <c r="C25" s="57">
        <v>14</v>
      </c>
      <c r="D25" s="55" t="s">
        <v>136</v>
      </c>
      <c r="E25" s="64" t="s">
        <v>51</v>
      </c>
      <c r="F25" s="64" t="s">
        <v>51</v>
      </c>
      <c r="G25" s="64" t="s">
        <v>44</v>
      </c>
      <c r="H25" s="64" t="s">
        <v>44</v>
      </c>
      <c r="I25" s="64" t="s">
        <v>44</v>
      </c>
      <c r="J25" s="64" t="s">
        <v>44</v>
      </c>
      <c r="K25" s="64" t="s">
        <v>51</v>
      </c>
      <c r="L25" s="64" t="s">
        <v>51</v>
      </c>
      <c r="M25" s="64" t="s">
        <v>44</v>
      </c>
      <c r="N25" s="64" t="s">
        <v>44</v>
      </c>
      <c r="O25" s="64" t="s">
        <v>44</v>
      </c>
      <c r="P25" s="64" t="s">
        <v>44</v>
      </c>
      <c r="Q25" s="64" t="s">
        <v>44</v>
      </c>
      <c r="R25" s="64" t="s">
        <v>44</v>
      </c>
      <c r="S25" s="64" t="s">
        <v>44</v>
      </c>
      <c r="T25" s="64" t="s">
        <v>44</v>
      </c>
      <c r="U25" s="64" t="s">
        <v>51</v>
      </c>
      <c r="V25" s="64" t="s">
        <v>51</v>
      </c>
      <c r="W25" s="64" t="s">
        <v>51</v>
      </c>
      <c r="X25" s="64" t="s">
        <v>44</v>
      </c>
      <c r="Y25" s="64" t="s">
        <v>51</v>
      </c>
      <c r="Z25" s="64" t="s">
        <v>44</v>
      </c>
      <c r="AA25" s="64" t="s">
        <v>51</v>
      </c>
      <c r="AB25" s="64" t="s">
        <v>44</v>
      </c>
      <c r="AC25" s="64" t="s">
        <v>44</v>
      </c>
      <c r="AD25" s="123">
        <f t="shared" si="0"/>
        <v>9</v>
      </c>
      <c r="AE25" s="125">
        <f t="shared" si="1"/>
        <v>16</v>
      </c>
      <c r="AF25" s="127">
        <f t="shared" si="2"/>
        <v>0</v>
      </c>
    </row>
    <row r="26" spans="3:32" ht="19.899999999999999" customHeight="1">
      <c r="C26" s="57">
        <v>15</v>
      </c>
      <c r="D26" s="55" t="s">
        <v>137</v>
      </c>
      <c r="E26" s="64" t="s">
        <v>51</v>
      </c>
      <c r="F26" s="64" t="s">
        <v>51</v>
      </c>
      <c r="G26" s="64" t="s">
        <v>51</v>
      </c>
      <c r="H26" s="64" t="s">
        <v>51</v>
      </c>
      <c r="I26" s="64" t="s">
        <v>51</v>
      </c>
      <c r="J26" s="64" t="s">
        <v>51</v>
      </c>
      <c r="K26" s="64" t="s">
        <v>44</v>
      </c>
      <c r="L26" s="64" t="s">
        <v>44</v>
      </c>
      <c r="M26" s="64" t="s">
        <v>51</v>
      </c>
      <c r="N26" s="64" t="s">
        <v>44</v>
      </c>
      <c r="O26" s="64" t="s">
        <v>51</v>
      </c>
      <c r="P26" s="64" t="s">
        <v>44</v>
      </c>
      <c r="Q26" s="64" t="s">
        <v>51</v>
      </c>
      <c r="R26" s="64" t="s">
        <v>51</v>
      </c>
      <c r="S26" s="64" t="s">
        <v>51</v>
      </c>
      <c r="T26" s="64" t="s">
        <v>44</v>
      </c>
      <c r="U26" s="64" t="s">
        <v>51</v>
      </c>
      <c r="V26" s="64" t="s">
        <v>44</v>
      </c>
      <c r="W26" s="64" t="s">
        <v>51</v>
      </c>
      <c r="X26" s="64" t="s">
        <v>44</v>
      </c>
      <c r="Y26" s="64" t="s">
        <v>44</v>
      </c>
      <c r="Z26" s="64" t="s">
        <v>44</v>
      </c>
      <c r="AA26" s="64" t="s">
        <v>51</v>
      </c>
      <c r="AB26" s="64" t="s">
        <v>44</v>
      </c>
      <c r="AC26" s="64" t="s">
        <v>44</v>
      </c>
      <c r="AD26" s="123">
        <f t="shared" si="0"/>
        <v>14</v>
      </c>
      <c r="AE26" s="125">
        <f t="shared" si="1"/>
        <v>11</v>
      </c>
      <c r="AF26" s="127">
        <f t="shared" si="2"/>
        <v>0</v>
      </c>
    </row>
    <row r="27" spans="3:32" ht="19.899999999999999" customHeight="1">
      <c r="C27" s="57">
        <v>16</v>
      </c>
      <c r="D27" s="253" t="s">
        <v>138</v>
      </c>
      <c r="E27" s="64" t="s">
        <v>44</v>
      </c>
      <c r="F27" s="64" t="s">
        <v>44</v>
      </c>
      <c r="G27" s="64" t="s">
        <v>44</v>
      </c>
      <c r="H27" s="64" t="s">
        <v>44</v>
      </c>
      <c r="I27" s="64" t="s">
        <v>44</v>
      </c>
      <c r="J27" s="64" t="s">
        <v>44</v>
      </c>
      <c r="K27" s="64" t="s">
        <v>44</v>
      </c>
      <c r="L27" s="64" t="s">
        <v>51</v>
      </c>
      <c r="M27" s="64" t="s">
        <v>44</v>
      </c>
      <c r="N27" s="64" t="s">
        <v>44</v>
      </c>
      <c r="O27" s="64" t="s">
        <v>44</v>
      </c>
      <c r="P27" s="64" t="s">
        <v>51</v>
      </c>
      <c r="Q27" s="64" t="s">
        <v>44</v>
      </c>
      <c r="R27" s="64" t="s">
        <v>51</v>
      </c>
      <c r="S27" s="64" t="s">
        <v>44</v>
      </c>
      <c r="T27" s="64" t="s">
        <v>44</v>
      </c>
      <c r="U27" s="64" t="s">
        <v>44</v>
      </c>
      <c r="V27" s="64" t="s">
        <v>44</v>
      </c>
      <c r="W27" s="64" t="s">
        <v>44</v>
      </c>
      <c r="X27" s="64" t="s">
        <v>51</v>
      </c>
      <c r="Y27" s="64" t="s">
        <v>51</v>
      </c>
      <c r="Z27" s="64" t="s">
        <v>44</v>
      </c>
      <c r="AA27" s="64" t="s">
        <v>44</v>
      </c>
      <c r="AB27" s="64" t="s">
        <v>44</v>
      </c>
      <c r="AC27" s="64" t="s">
        <v>44</v>
      </c>
      <c r="AD27" s="123">
        <f t="shared" si="0"/>
        <v>5</v>
      </c>
      <c r="AE27" s="125">
        <f t="shared" si="1"/>
        <v>20</v>
      </c>
      <c r="AF27" s="127">
        <f t="shared" si="2"/>
        <v>0</v>
      </c>
    </row>
    <row r="28" spans="3:32" ht="19.899999999999999" customHeight="1">
      <c r="C28" s="57">
        <v>17</v>
      </c>
      <c r="D28" s="253" t="s">
        <v>139</v>
      </c>
      <c r="E28" s="64" t="s">
        <v>51</v>
      </c>
      <c r="F28" s="64" t="s">
        <v>44</v>
      </c>
      <c r="G28" s="64" t="s">
        <v>44</v>
      </c>
      <c r="H28" s="64" t="s">
        <v>44</v>
      </c>
      <c r="I28" s="64" t="s">
        <v>44</v>
      </c>
      <c r="J28" s="64" t="s">
        <v>51</v>
      </c>
      <c r="K28" s="64" t="s">
        <v>51</v>
      </c>
      <c r="L28" s="64" t="s">
        <v>44</v>
      </c>
      <c r="M28" s="64" t="s">
        <v>44</v>
      </c>
      <c r="N28" s="64" t="s">
        <v>44</v>
      </c>
      <c r="O28" s="64" t="s">
        <v>51</v>
      </c>
      <c r="P28" s="64" t="s">
        <v>44</v>
      </c>
      <c r="Q28" s="64" t="s">
        <v>44</v>
      </c>
      <c r="R28" s="64" t="s">
        <v>44</v>
      </c>
      <c r="S28" s="64" t="s">
        <v>51</v>
      </c>
      <c r="T28" s="64" t="s">
        <v>44</v>
      </c>
      <c r="U28" s="64" t="s">
        <v>51</v>
      </c>
      <c r="V28" s="64" t="s">
        <v>44</v>
      </c>
      <c r="W28" s="64" t="s">
        <v>51</v>
      </c>
      <c r="X28" s="64" t="s">
        <v>44</v>
      </c>
      <c r="Y28" s="64" t="s">
        <v>44</v>
      </c>
      <c r="Z28" s="64" t="s">
        <v>51</v>
      </c>
      <c r="AA28" s="64" t="s">
        <v>51</v>
      </c>
      <c r="AB28" s="64" t="s">
        <v>44</v>
      </c>
      <c r="AC28" s="64" t="s">
        <v>44</v>
      </c>
      <c r="AD28" s="123">
        <f t="shared" si="0"/>
        <v>9</v>
      </c>
      <c r="AE28" s="125">
        <f t="shared" si="1"/>
        <v>16</v>
      </c>
      <c r="AF28" s="127">
        <f t="shared" si="2"/>
        <v>0</v>
      </c>
    </row>
    <row r="29" spans="3:32" ht="19.899999999999999" customHeight="1">
      <c r="C29" s="57">
        <v>18</v>
      </c>
      <c r="D29" s="253" t="s">
        <v>140</v>
      </c>
      <c r="E29" s="64" t="s">
        <v>51</v>
      </c>
      <c r="F29" s="64" t="s">
        <v>51</v>
      </c>
      <c r="G29" s="64" t="s">
        <v>44</v>
      </c>
      <c r="H29" s="64" t="s">
        <v>51</v>
      </c>
      <c r="I29" s="64" t="s">
        <v>44</v>
      </c>
      <c r="J29" s="64" t="s">
        <v>44</v>
      </c>
      <c r="K29" s="64" t="s">
        <v>51</v>
      </c>
      <c r="L29" s="64" t="s">
        <v>44</v>
      </c>
      <c r="M29" s="64" t="s">
        <v>44</v>
      </c>
      <c r="N29" s="64" t="s">
        <v>51</v>
      </c>
      <c r="O29" s="64" t="s">
        <v>51</v>
      </c>
      <c r="P29" s="64" t="s">
        <v>51</v>
      </c>
      <c r="Q29" s="64" t="s">
        <v>44</v>
      </c>
      <c r="R29" s="64" t="s">
        <v>51</v>
      </c>
      <c r="S29" s="64" t="s">
        <v>44</v>
      </c>
      <c r="T29" s="64" t="s">
        <v>51</v>
      </c>
      <c r="U29" s="64" t="s">
        <v>44</v>
      </c>
      <c r="V29" s="64" t="s">
        <v>51</v>
      </c>
      <c r="W29" s="64" t="s">
        <v>44</v>
      </c>
      <c r="X29" s="64" t="s">
        <v>44</v>
      </c>
      <c r="Y29" s="64" t="s">
        <v>44</v>
      </c>
      <c r="Z29" s="64" t="s">
        <v>44</v>
      </c>
      <c r="AA29" s="64" t="s">
        <v>51</v>
      </c>
      <c r="AB29" s="64" t="s">
        <v>44</v>
      </c>
      <c r="AC29" s="64" t="s">
        <v>51</v>
      </c>
      <c r="AD29" s="123">
        <f t="shared" si="0"/>
        <v>12</v>
      </c>
      <c r="AE29" s="125">
        <f t="shared" si="1"/>
        <v>13</v>
      </c>
      <c r="AF29" s="127">
        <f t="shared" si="2"/>
        <v>0</v>
      </c>
    </row>
    <row r="30" spans="3:32" ht="19.899999999999999" customHeight="1">
      <c r="C30" s="57">
        <v>19</v>
      </c>
      <c r="D30" s="253" t="s">
        <v>141</v>
      </c>
      <c r="E30" s="64" t="s">
        <v>51</v>
      </c>
      <c r="F30" s="64" t="s">
        <v>51</v>
      </c>
      <c r="G30" s="64" t="s">
        <v>51</v>
      </c>
      <c r="H30" s="64" t="s">
        <v>44</v>
      </c>
      <c r="I30" s="64" t="s">
        <v>51</v>
      </c>
      <c r="J30" s="64" t="s">
        <v>51</v>
      </c>
      <c r="K30" s="64" t="s">
        <v>51</v>
      </c>
      <c r="L30" s="64" t="s">
        <v>51</v>
      </c>
      <c r="M30" s="64" t="s">
        <v>44</v>
      </c>
      <c r="N30" s="64" t="s">
        <v>51</v>
      </c>
      <c r="O30" s="64" t="s">
        <v>51</v>
      </c>
      <c r="P30" s="64" t="s">
        <v>51</v>
      </c>
      <c r="Q30" s="64" t="s">
        <v>51</v>
      </c>
      <c r="R30" s="64" t="s">
        <v>44</v>
      </c>
      <c r="S30" s="64" t="s">
        <v>44</v>
      </c>
      <c r="T30" s="64" t="s">
        <v>51</v>
      </c>
      <c r="U30" s="64" t="s">
        <v>44</v>
      </c>
      <c r="V30" s="64" t="s">
        <v>51</v>
      </c>
      <c r="W30" s="64" t="s">
        <v>51</v>
      </c>
      <c r="X30" s="64" t="s">
        <v>44</v>
      </c>
      <c r="Y30" s="64" t="s">
        <v>44</v>
      </c>
      <c r="Z30" s="64" t="s">
        <v>51</v>
      </c>
      <c r="AA30" s="64" t="s">
        <v>51</v>
      </c>
      <c r="AB30" s="64" t="s">
        <v>44</v>
      </c>
      <c r="AC30" s="64" t="s">
        <v>44</v>
      </c>
      <c r="AD30" s="123">
        <f t="shared" si="0"/>
        <v>16</v>
      </c>
      <c r="AE30" s="125">
        <f t="shared" si="1"/>
        <v>9</v>
      </c>
      <c r="AF30" s="127">
        <f t="shared" si="2"/>
        <v>0</v>
      </c>
    </row>
    <row r="31" spans="3:32" ht="19.899999999999999" customHeight="1">
      <c r="C31" s="57">
        <v>20</v>
      </c>
      <c r="D31" s="253" t="s">
        <v>142</v>
      </c>
      <c r="E31" s="64" t="s">
        <v>44</v>
      </c>
      <c r="F31" s="64" t="s">
        <v>51</v>
      </c>
      <c r="G31" s="64" t="s">
        <v>44</v>
      </c>
      <c r="H31" s="64" t="s">
        <v>44</v>
      </c>
      <c r="I31" s="64" t="s">
        <v>44</v>
      </c>
      <c r="J31" s="64" t="s">
        <v>51</v>
      </c>
      <c r="K31" s="64" t="s">
        <v>44</v>
      </c>
      <c r="L31" s="64" t="s">
        <v>44</v>
      </c>
      <c r="M31" s="64" t="s">
        <v>51</v>
      </c>
      <c r="N31" s="64" t="s">
        <v>51</v>
      </c>
      <c r="O31" s="64" t="s">
        <v>44</v>
      </c>
      <c r="P31" s="64" t="s">
        <v>44</v>
      </c>
      <c r="Q31" s="64" t="s">
        <v>51</v>
      </c>
      <c r="R31" s="64" t="s">
        <v>44</v>
      </c>
      <c r="S31" s="64" t="s">
        <v>44</v>
      </c>
      <c r="T31" s="64" t="s">
        <v>44</v>
      </c>
      <c r="U31" s="64" t="s">
        <v>51</v>
      </c>
      <c r="V31" s="64" t="s">
        <v>44</v>
      </c>
      <c r="W31" s="64" t="s">
        <v>51</v>
      </c>
      <c r="X31" s="64" t="s">
        <v>44</v>
      </c>
      <c r="Y31" s="64" t="s">
        <v>51</v>
      </c>
      <c r="Z31" s="64" t="s">
        <v>44</v>
      </c>
      <c r="AA31" s="64" t="s">
        <v>44</v>
      </c>
      <c r="AB31" s="64" t="s">
        <v>51</v>
      </c>
      <c r="AC31" s="64" t="s">
        <v>51</v>
      </c>
      <c r="AD31" s="123">
        <f t="shared" si="0"/>
        <v>10</v>
      </c>
      <c r="AE31" s="125">
        <f t="shared" si="1"/>
        <v>15</v>
      </c>
      <c r="AF31" s="127">
        <f t="shared" si="2"/>
        <v>0</v>
      </c>
    </row>
    <row r="32" spans="3:32" ht="19.899999999999999" customHeight="1">
      <c r="C32" s="57">
        <v>21</v>
      </c>
      <c r="D32" s="253" t="s">
        <v>143</v>
      </c>
      <c r="E32" s="64" t="s">
        <v>44</v>
      </c>
      <c r="F32" s="64" t="s">
        <v>51</v>
      </c>
      <c r="G32" s="64" t="s">
        <v>44</v>
      </c>
      <c r="H32" s="64" t="s">
        <v>44</v>
      </c>
      <c r="I32" s="64" t="s">
        <v>44</v>
      </c>
      <c r="J32" s="64" t="s">
        <v>44</v>
      </c>
      <c r="K32" s="64" t="s">
        <v>44</v>
      </c>
      <c r="L32" s="64" t="s">
        <v>44</v>
      </c>
      <c r="M32" s="64" t="s">
        <v>44</v>
      </c>
      <c r="N32" s="64" t="s">
        <v>51</v>
      </c>
      <c r="O32" s="64" t="s">
        <v>44</v>
      </c>
      <c r="P32" s="64" t="s">
        <v>51</v>
      </c>
      <c r="Q32" s="64" t="s">
        <v>44</v>
      </c>
      <c r="R32" s="64" t="s">
        <v>44</v>
      </c>
      <c r="S32" s="64" t="s">
        <v>44</v>
      </c>
      <c r="T32" s="64" t="s">
        <v>51</v>
      </c>
      <c r="U32" s="64" t="s">
        <v>44</v>
      </c>
      <c r="V32" s="64" t="s">
        <v>51</v>
      </c>
      <c r="W32" s="64" t="s">
        <v>44</v>
      </c>
      <c r="X32" s="64" t="s">
        <v>44</v>
      </c>
      <c r="Y32" s="64" t="s">
        <v>44</v>
      </c>
      <c r="Z32" s="64" t="s">
        <v>51</v>
      </c>
      <c r="AA32" s="64" t="s">
        <v>51</v>
      </c>
      <c r="AB32" s="64" t="s">
        <v>44</v>
      </c>
      <c r="AC32" s="64" t="s">
        <v>44</v>
      </c>
      <c r="AD32" s="123">
        <f t="shared" si="0"/>
        <v>7</v>
      </c>
      <c r="AE32" s="125">
        <f t="shared" si="1"/>
        <v>18</v>
      </c>
      <c r="AF32" s="127">
        <f t="shared" si="2"/>
        <v>0</v>
      </c>
    </row>
    <row r="33" spans="3:32" ht="19.899999999999999" customHeight="1">
      <c r="C33" s="57">
        <v>22</v>
      </c>
      <c r="D33" s="253" t="s">
        <v>144</v>
      </c>
      <c r="E33" s="64" t="s">
        <v>44</v>
      </c>
      <c r="F33" s="64" t="s">
        <v>51</v>
      </c>
      <c r="G33" s="64" t="s">
        <v>51</v>
      </c>
      <c r="H33" s="64" t="s">
        <v>44</v>
      </c>
      <c r="I33" s="64" t="s">
        <v>44</v>
      </c>
      <c r="J33" s="64" t="s">
        <v>51</v>
      </c>
      <c r="K33" s="64" t="s">
        <v>51</v>
      </c>
      <c r="L33" s="64" t="s">
        <v>44</v>
      </c>
      <c r="M33" s="64" t="s">
        <v>44</v>
      </c>
      <c r="N33" s="64" t="s">
        <v>44</v>
      </c>
      <c r="O33" s="64" t="s">
        <v>44</v>
      </c>
      <c r="P33" s="64" t="s">
        <v>44</v>
      </c>
      <c r="Q33" s="64" t="s">
        <v>44</v>
      </c>
      <c r="R33" s="64" t="s">
        <v>44</v>
      </c>
      <c r="S33" s="64" t="s">
        <v>44</v>
      </c>
      <c r="T33" s="64" t="s">
        <v>44</v>
      </c>
      <c r="U33" s="64" t="s">
        <v>51</v>
      </c>
      <c r="V33" s="64" t="s">
        <v>51</v>
      </c>
      <c r="W33" s="64" t="s">
        <v>44</v>
      </c>
      <c r="X33" s="64" t="s">
        <v>44</v>
      </c>
      <c r="Y33" s="64" t="s">
        <v>51</v>
      </c>
      <c r="Z33" s="64" t="s">
        <v>44</v>
      </c>
      <c r="AA33" s="64" t="s">
        <v>44</v>
      </c>
      <c r="AB33" s="64" t="s">
        <v>51</v>
      </c>
      <c r="AC33" s="64" t="s">
        <v>44</v>
      </c>
      <c r="AD33" s="123">
        <f t="shared" si="0"/>
        <v>8</v>
      </c>
      <c r="AE33" s="125">
        <f t="shared" si="1"/>
        <v>17</v>
      </c>
      <c r="AF33" s="127">
        <f t="shared" si="2"/>
        <v>0</v>
      </c>
    </row>
    <row r="34" spans="3:32" ht="19.899999999999999" customHeight="1">
      <c r="C34" s="57">
        <v>23</v>
      </c>
      <c r="D34" s="253" t="s">
        <v>145</v>
      </c>
      <c r="E34" s="64" t="s">
        <v>44</v>
      </c>
      <c r="F34" s="64" t="s">
        <v>51</v>
      </c>
      <c r="G34" s="64" t="s">
        <v>44</v>
      </c>
      <c r="H34" s="64" t="s">
        <v>51</v>
      </c>
      <c r="I34" s="64" t="s">
        <v>44</v>
      </c>
      <c r="J34" s="64" t="s">
        <v>44</v>
      </c>
      <c r="K34" s="64" t="s">
        <v>51</v>
      </c>
      <c r="L34" s="64" t="s">
        <v>44</v>
      </c>
      <c r="M34" s="64" t="s">
        <v>44</v>
      </c>
      <c r="N34" s="64" t="s">
        <v>44</v>
      </c>
      <c r="O34" s="64" t="s">
        <v>51</v>
      </c>
      <c r="P34" s="64" t="s">
        <v>44</v>
      </c>
      <c r="Q34" s="64" t="s">
        <v>51</v>
      </c>
      <c r="R34" s="64" t="s">
        <v>51</v>
      </c>
      <c r="S34" s="64" t="s">
        <v>44</v>
      </c>
      <c r="T34" s="64" t="s">
        <v>51</v>
      </c>
      <c r="U34" s="64" t="s">
        <v>44</v>
      </c>
      <c r="V34" s="64" t="s">
        <v>51</v>
      </c>
      <c r="W34" s="64" t="s">
        <v>51</v>
      </c>
      <c r="X34" s="64" t="s">
        <v>44</v>
      </c>
      <c r="Y34" s="64" t="s">
        <v>44</v>
      </c>
      <c r="Z34" s="64" t="s">
        <v>44</v>
      </c>
      <c r="AA34" s="64" t="s">
        <v>51</v>
      </c>
      <c r="AB34" s="64" t="s">
        <v>44</v>
      </c>
      <c r="AC34" s="64" t="s">
        <v>44</v>
      </c>
      <c r="AD34" s="123">
        <f t="shared" si="0"/>
        <v>10</v>
      </c>
      <c r="AE34" s="125">
        <f t="shared" si="1"/>
        <v>15</v>
      </c>
      <c r="AF34" s="127">
        <f t="shared" si="2"/>
        <v>0</v>
      </c>
    </row>
    <row r="35" spans="3:32" ht="19.899999999999999" customHeight="1">
      <c r="C35" s="57">
        <v>24</v>
      </c>
      <c r="D35" s="253" t="s">
        <v>146</v>
      </c>
      <c r="E35" s="64" t="s">
        <v>44</v>
      </c>
      <c r="F35" s="64" t="s">
        <v>44</v>
      </c>
      <c r="G35" s="64" t="s">
        <v>44</v>
      </c>
      <c r="H35" s="64" t="s">
        <v>51</v>
      </c>
      <c r="I35" s="64" t="s">
        <v>51</v>
      </c>
      <c r="J35" s="64" t="s">
        <v>51</v>
      </c>
      <c r="K35" s="64" t="s">
        <v>51</v>
      </c>
      <c r="L35" s="64" t="s">
        <v>44</v>
      </c>
      <c r="M35" s="64" t="s">
        <v>44</v>
      </c>
      <c r="N35" s="64" t="s">
        <v>44</v>
      </c>
      <c r="O35" s="64" t="s">
        <v>44</v>
      </c>
      <c r="P35" s="64" t="s">
        <v>44</v>
      </c>
      <c r="Q35" s="64" t="s">
        <v>44</v>
      </c>
      <c r="R35" s="64" t="s">
        <v>44</v>
      </c>
      <c r="S35" s="64" t="s">
        <v>51</v>
      </c>
      <c r="T35" s="64" t="s">
        <v>44</v>
      </c>
      <c r="U35" s="64" t="s">
        <v>44</v>
      </c>
      <c r="V35" s="64" t="s">
        <v>44</v>
      </c>
      <c r="W35" s="64" t="s">
        <v>51</v>
      </c>
      <c r="X35" s="64" t="s">
        <v>51</v>
      </c>
      <c r="Y35" s="64" t="s">
        <v>44</v>
      </c>
      <c r="Z35" s="64" t="s">
        <v>51</v>
      </c>
      <c r="AA35" s="64" t="s">
        <v>44</v>
      </c>
      <c r="AB35" s="64" t="s">
        <v>44</v>
      </c>
      <c r="AC35" s="64" t="s">
        <v>51</v>
      </c>
      <c r="AD35" s="123">
        <f t="shared" si="0"/>
        <v>9</v>
      </c>
      <c r="AE35" s="125">
        <f t="shared" si="1"/>
        <v>16</v>
      </c>
      <c r="AF35" s="127">
        <f t="shared" si="2"/>
        <v>0</v>
      </c>
    </row>
    <row r="36" spans="3:32" ht="19.899999999999999" customHeight="1">
      <c r="C36" s="57">
        <v>25</v>
      </c>
      <c r="D36" s="253" t="s">
        <v>147</v>
      </c>
      <c r="E36" s="64" t="s">
        <v>44</v>
      </c>
      <c r="F36" s="64" t="s">
        <v>44</v>
      </c>
      <c r="G36" s="64" t="s">
        <v>51</v>
      </c>
      <c r="H36" s="64" t="s">
        <v>44</v>
      </c>
      <c r="I36" s="64" t="s">
        <v>44</v>
      </c>
      <c r="J36" s="64" t="s">
        <v>44</v>
      </c>
      <c r="K36" s="64" t="s">
        <v>44</v>
      </c>
      <c r="L36" s="64" t="s">
        <v>44</v>
      </c>
      <c r="M36" s="64" t="s">
        <v>44</v>
      </c>
      <c r="N36" s="64" t="s">
        <v>51</v>
      </c>
      <c r="O36" s="64" t="s">
        <v>51</v>
      </c>
      <c r="P36" s="64" t="s">
        <v>51</v>
      </c>
      <c r="Q36" s="64" t="s">
        <v>51</v>
      </c>
      <c r="R36" s="64" t="s">
        <v>51</v>
      </c>
      <c r="S36" s="64" t="s">
        <v>51</v>
      </c>
      <c r="T36" s="64" t="s">
        <v>44</v>
      </c>
      <c r="U36" s="64" t="s">
        <v>44</v>
      </c>
      <c r="V36" s="64" t="s">
        <v>51</v>
      </c>
      <c r="W36" s="64" t="s">
        <v>51</v>
      </c>
      <c r="X36" s="64" t="s">
        <v>44</v>
      </c>
      <c r="Y36" s="64" t="s">
        <v>44</v>
      </c>
      <c r="Z36" s="64" t="s">
        <v>51</v>
      </c>
      <c r="AA36" s="64" t="s">
        <v>44</v>
      </c>
      <c r="AB36" s="64" t="s">
        <v>51</v>
      </c>
      <c r="AC36" s="64" t="s">
        <v>44</v>
      </c>
      <c r="AD36" s="123">
        <f t="shared" si="0"/>
        <v>11</v>
      </c>
      <c r="AE36" s="125">
        <f t="shared" si="1"/>
        <v>14</v>
      </c>
      <c r="AF36" s="127">
        <f t="shared" si="2"/>
        <v>0</v>
      </c>
    </row>
    <row r="37" spans="3:32" ht="19.899999999999999" customHeight="1">
      <c r="C37" s="57">
        <v>26</v>
      </c>
      <c r="D37" s="253" t="s">
        <v>148</v>
      </c>
      <c r="E37" s="64" t="s">
        <v>51</v>
      </c>
      <c r="F37" s="64" t="s">
        <v>44</v>
      </c>
      <c r="G37" s="64" t="s">
        <v>44</v>
      </c>
      <c r="H37" s="64" t="s">
        <v>51</v>
      </c>
      <c r="I37" s="64" t="s">
        <v>44</v>
      </c>
      <c r="J37" s="64" t="s">
        <v>51</v>
      </c>
      <c r="K37" s="64" t="s">
        <v>51</v>
      </c>
      <c r="L37" s="64" t="s">
        <v>44</v>
      </c>
      <c r="M37" s="64" t="s">
        <v>44</v>
      </c>
      <c r="N37" s="64" t="s">
        <v>44</v>
      </c>
      <c r="O37" s="64" t="s">
        <v>44</v>
      </c>
      <c r="P37" s="64" t="s">
        <v>51</v>
      </c>
      <c r="Q37" s="64" t="s">
        <v>44</v>
      </c>
      <c r="R37" s="64" t="s">
        <v>51</v>
      </c>
      <c r="S37" s="64" t="s">
        <v>44</v>
      </c>
      <c r="T37" s="64" t="s">
        <v>51</v>
      </c>
      <c r="U37" s="64" t="s">
        <v>44</v>
      </c>
      <c r="V37" s="64" t="s">
        <v>44</v>
      </c>
      <c r="W37" s="64" t="s">
        <v>51</v>
      </c>
      <c r="X37" s="64" t="s">
        <v>44</v>
      </c>
      <c r="Y37" s="64" t="s">
        <v>51</v>
      </c>
      <c r="Z37" s="64" t="s">
        <v>44</v>
      </c>
      <c r="AA37" s="64" t="s">
        <v>51</v>
      </c>
      <c r="AB37" s="64" t="s">
        <v>44</v>
      </c>
      <c r="AC37" s="64" t="s">
        <v>44</v>
      </c>
      <c r="AD37" s="123">
        <f t="shared" si="0"/>
        <v>10</v>
      </c>
      <c r="AE37" s="125">
        <f t="shared" si="1"/>
        <v>15</v>
      </c>
      <c r="AF37" s="127">
        <f t="shared" si="2"/>
        <v>0</v>
      </c>
    </row>
    <row r="38" spans="3:32" ht="19.899999999999999" customHeight="1">
      <c r="C38" s="57">
        <v>27</v>
      </c>
      <c r="D38" s="253" t="s">
        <v>149</v>
      </c>
      <c r="E38" s="64"/>
      <c r="F38" s="64" t="s">
        <v>51</v>
      </c>
      <c r="G38" s="64" t="s">
        <v>44</v>
      </c>
      <c r="H38" s="64" t="s">
        <v>44</v>
      </c>
      <c r="I38" s="64" t="s">
        <v>44</v>
      </c>
      <c r="J38" s="64" t="s">
        <v>51</v>
      </c>
      <c r="K38" s="64" t="s">
        <v>51</v>
      </c>
      <c r="L38" s="64" t="s">
        <v>44</v>
      </c>
      <c r="M38" s="64" t="s">
        <v>44</v>
      </c>
      <c r="N38" s="64" t="s">
        <v>51</v>
      </c>
      <c r="O38" s="64" t="s">
        <v>51</v>
      </c>
      <c r="P38" s="64" t="s">
        <v>44</v>
      </c>
      <c r="Q38" s="64" t="s">
        <v>44</v>
      </c>
      <c r="R38" s="64" t="s">
        <v>44</v>
      </c>
      <c r="S38" s="64" t="s">
        <v>44</v>
      </c>
      <c r="T38" s="64" t="s">
        <v>44</v>
      </c>
      <c r="U38" s="64" t="s">
        <v>51</v>
      </c>
      <c r="V38" s="64" t="s">
        <v>44</v>
      </c>
      <c r="W38" s="64" t="s">
        <v>44</v>
      </c>
      <c r="X38" s="64" t="s">
        <v>51</v>
      </c>
      <c r="Y38" s="64" t="s">
        <v>44</v>
      </c>
      <c r="Z38" s="64" t="s">
        <v>44</v>
      </c>
      <c r="AA38" s="64" t="s">
        <v>51</v>
      </c>
      <c r="AB38" s="64" t="s">
        <v>44</v>
      </c>
      <c r="AC38" s="64" t="s">
        <v>51</v>
      </c>
      <c r="AD38" s="123">
        <f t="shared" si="0"/>
        <v>9</v>
      </c>
      <c r="AE38" s="125">
        <f t="shared" si="1"/>
        <v>15</v>
      </c>
      <c r="AF38" s="127">
        <f t="shared" si="2"/>
        <v>0</v>
      </c>
    </row>
    <row r="39" spans="3:32" ht="19.899999999999999" customHeight="1">
      <c r="C39" s="57">
        <v>28</v>
      </c>
      <c r="D39" s="253" t="s">
        <v>150</v>
      </c>
      <c r="E39" s="64" t="s">
        <v>44</v>
      </c>
      <c r="F39" s="64" t="s">
        <v>51</v>
      </c>
      <c r="G39" s="64" t="s">
        <v>44</v>
      </c>
      <c r="H39" s="64" t="s">
        <v>44</v>
      </c>
      <c r="I39" s="64" t="s">
        <v>44</v>
      </c>
      <c r="J39" s="64" t="s">
        <v>51</v>
      </c>
      <c r="K39" s="64" t="s">
        <v>51</v>
      </c>
      <c r="L39" s="64" t="s">
        <v>44</v>
      </c>
      <c r="M39" s="64" t="s">
        <v>44</v>
      </c>
      <c r="N39" s="64" t="s">
        <v>51</v>
      </c>
      <c r="O39" s="64" t="s">
        <v>44</v>
      </c>
      <c r="P39" s="64" t="s">
        <v>44</v>
      </c>
      <c r="Q39" s="64" t="s">
        <v>44</v>
      </c>
      <c r="R39" s="64" t="s">
        <v>44</v>
      </c>
      <c r="S39" s="64" t="s">
        <v>51</v>
      </c>
      <c r="T39" s="64" t="s">
        <v>44</v>
      </c>
      <c r="U39" s="64" t="s">
        <v>44</v>
      </c>
      <c r="V39" s="64" t="s">
        <v>51</v>
      </c>
      <c r="W39" s="64" t="s">
        <v>51</v>
      </c>
      <c r="X39" s="64" t="s">
        <v>44</v>
      </c>
      <c r="Y39" s="64" t="s">
        <v>51</v>
      </c>
      <c r="Z39" s="64" t="s">
        <v>51</v>
      </c>
      <c r="AA39" s="64" t="s">
        <v>44</v>
      </c>
      <c r="AB39" s="64" t="s">
        <v>44</v>
      </c>
      <c r="AC39" s="64" t="s">
        <v>44</v>
      </c>
      <c r="AD39" s="123">
        <f t="shared" si="0"/>
        <v>9</v>
      </c>
      <c r="AE39" s="125">
        <f t="shared" si="1"/>
        <v>16</v>
      </c>
      <c r="AF39" s="127">
        <f t="shared" si="2"/>
        <v>0</v>
      </c>
    </row>
    <row r="40" spans="3:32" ht="19.899999999999999" customHeight="1">
      <c r="C40" s="57">
        <v>29</v>
      </c>
      <c r="D40" s="253" t="s">
        <v>151</v>
      </c>
      <c r="E40" s="64" t="s">
        <v>51</v>
      </c>
      <c r="F40" s="64" t="s">
        <v>51</v>
      </c>
      <c r="G40" s="64" t="s">
        <v>51</v>
      </c>
      <c r="H40" s="64" t="s">
        <v>44</v>
      </c>
      <c r="I40" s="64" t="s">
        <v>51</v>
      </c>
      <c r="J40" s="64" t="s">
        <v>51</v>
      </c>
      <c r="K40" s="64" t="s">
        <v>51</v>
      </c>
      <c r="L40" s="64" t="s">
        <v>44</v>
      </c>
      <c r="M40" s="64" t="s">
        <v>51</v>
      </c>
      <c r="N40" s="64" t="s">
        <v>44</v>
      </c>
      <c r="O40" s="64" t="s">
        <v>51</v>
      </c>
      <c r="P40" s="64" t="s">
        <v>44</v>
      </c>
      <c r="Q40" s="64" t="s">
        <v>51</v>
      </c>
      <c r="R40" s="64" t="s">
        <v>44</v>
      </c>
      <c r="S40" s="64" t="s">
        <v>44</v>
      </c>
      <c r="T40" s="64" t="s">
        <v>51</v>
      </c>
      <c r="U40" s="64" t="s">
        <v>44</v>
      </c>
      <c r="V40" s="64" t="s">
        <v>51</v>
      </c>
      <c r="W40" s="64" t="s">
        <v>44</v>
      </c>
      <c r="X40" s="64" t="s">
        <v>44</v>
      </c>
      <c r="Y40" s="64" t="s">
        <v>44</v>
      </c>
      <c r="Z40" s="64" t="s">
        <v>51</v>
      </c>
      <c r="AA40" s="64" t="s">
        <v>51</v>
      </c>
      <c r="AB40" s="64" t="s">
        <v>44</v>
      </c>
      <c r="AC40" s="64" t="s">
        <v>44</v>
      </c>
      <c r="AD40" s="123">
        <f t="shared" si="0"/>
        <v>13</v>
      </c>
      <c r="AE40" s="125">
        <f t="shared" si="1"/>
        <v>12</v>
      </c>
      <c r="AF40" s="127">
        <f t="shared" si="2"/>
        <v>0</v>
      </c>
    </row>
    <row r="41" spans="3:32" ht="19.899999999999999" customHeight="1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23">
        <f t="shared" si="0"/>
        <v>0</v>
      </c>
      <c r="AE41" s="125">
        <f t="shared" si="1"/>
        <v>0</v>
      </c>
      <c r="AF41" s="127">
        <f t="shared" si="2"/>
        <v>0</v>
      </c>
    </row>
    <row r="42" spans="3:32" ht="19.899999999999999" customHeight="1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123">
        <f t="shared" si="0"/>
        <v>0</v>
      </c>
      <c r="AE42" s="125">
        <f t="shared" si="1"/>
        <v>0</v>
      </c>
      <c r="AF42" s="127">
        <f t="shared" si="2"/>
        <v>0</v>
      </c>
    </row>
    <row r="43" spans="3:32" ht="19.899999999999999" customHeight="1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23">
        <f t="shared" si="0"/>
        <v>0</v>
      </c>
      <c r="AE43" s="125">
        <f t="shared" si="1"/>
        <v>0</v>
      </c>
      <c r="AF43" s="127">
        <f t="shared" si="2"/>
        <v>0</v>
      </c>
    </row>
    <row r="44" spans="3:32" ht="19.899999999999999" customHeight="1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123">
        <f t="shared" si="0"/>
        <v>0</v>
      </c>
      <c r="AE44" s="125">
        <f t="shared" si="1"/>
        <v>0</v>
      </c>
      <c r="AF44" s="127">
        <f t="shared" si="2"/>
        <v>0</v>
      </c>
    </row>
    <row r="45" spans="3:32" ht="19.899999999999999" customHeight="1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123">
        <f t="shared" si="0"/>
        <v>0</v>
      </c>
      <c r="AE45" s="125">
        <f t="shared" si="1"/>
        <v>0</v>
      </c>
      <c r="AF45" s="127">
        <f t="shared" si="2"/>
        <v>0</v>
      </c>
    </row>
    <row r="46" spans="3:32"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>
      <c r="C49" s="1"/>
      <c r="D49" s="10" t="s">
        <v>35</v>
      </c>
      <c r="E49" s="12">
        <f>COUNTIF(E12:E45,"✔")</f>
        <v>12</v>
      </c>
      <c r="F49" s="12">
        <f t="shared" ref="F49:AC49" si="3">COUNTIF(F12:F45,"✔")</f>
        <v>17</v>
      </c>
      <c r="G49" s="12">
        <f t="shared" si="3"/>
        <v>12</v>
      </c>
      <c r="H49" s="12">
        <f t="shared" si="3"/>
        <v>12</v>
      </c>
      <c r="I49" s="12">
        <f t="shared" si="3"/>
        <v>10</v>
      </c>
      <c r="J49" s="12">
        <f t="shared" si="3"/>
        <v>18</v>
      </c>
      <c r="K49" s="12">
        <f t="shared" si="3"/>
        <v>17</v>
      </c>
      <c r="L49" s="12">
        <f t="shared" si="3"/>
        <v>7</v>
      </c>
      <c r="M49" s="12">
        <f t="shared" si="3"/>
        <v>5</v>
      </c>
      <c r="N49" s="12">
        <f t="shared" si="3"/>
        <v>8</v>
      </c>
      <c r="O49" s="12">
        <f t="shared" si="3"/>
        <v>18</v>
      </c>
      <c r="P49" s="12">
        <f t="shared" si="3"/>
        <v>11</v>
      </c>
      <c r="Q49" s="12">
        <f t="shared" si="3"/>
        <v>10</v>
      </c>
      <c r="R49" s="12">
        <f t="shared" si="3"/>
        <v>13</v>
      </c>
      <c r="S49" s="12">
        <f t="shared" si="3"/>
        <v>9</v>
      </c>
      <c r="T49" s="12">
        <f t="shared" si="3"/>
        <v>12</v>
      </c>
      <c r="U49" s="12">
        <f t="shared" si="3"/>
        <v>13</v>
      </c>
      <c r="V49" s="12">
        <f t="shared" si="3"/>
        <v>17</v>
      </c>
      <c r="W49" s="12">
        <f t="shared" si="3"/>
        <v>17</v>
      </c>
      <c r="X49" s="12">
        <f t="shared" si="3"/>
        <v>5</v>
      </c>
      <c r="Y49" s="12">
        <f t="shared" si="3"/>
        <v>14</v>
      </c>
      <c r="Z49" s="12">
        <f t="shared" si="3"/>
        <v>13</v>
      </c>
      <c r="AA49" s="12">
        <f t="shared" si="3"/>
        <v>18</v>
      </c>
      <c r="AB49" s="12">
        <f t="shared" si="3"/>
        <v>6</v>
      </c>
      <c r="AC49" s="12">
        <f t="shared" si="3"/>
        <v>7</v>
      </c>
      <c r="AD49" s="20">
        <f>SUM(E49:AC49)</f>
        <v>301</v>
      </c>
      <c r="AE49" s="14">
        <f>AD49/$AD$52</f>
        <v>0.41574585635359118</v>
      </c>
    </row>
    <row r="50" spans="3:31">
      <c r="C50" s="1"/>
      <c r="D50" s="69" t="s">
        <v>57</v>
      </c>
      <c r="E50" s="12">
        <f>COUNTIF(E12:E45,"X")</f>
        <v>16</v>
      </c>
      <c r="F50" s="12">
        <f t="shared" ref="F50:AC50" si="4">COUNTIF(F12:F45,"X")</f>
        <v>12</v>
      </c>
      <c r="G50" s="12">
        <f t="shared" si="4"/>
        <v>17</v>
      </c>
      <c r="H50" s="12">
        <f t="shared" si="4"/>
        <v>17</v>
      </c>
      <c r="I50" s="12">
        <f t="shared" si="4"/>
        <v>19</v>
      </c>
      <c r="J50" s="12">
        <f t="shared" si="4"/>
        <v>11</v>
      </c>
      <c r="K50" s="12">
        <f t="shared" si="4"/>
        <v>12</v>
      </c>
      <c r="L50" s="12">
        <f t="shared" si="4"/>
        <v>22</v>
      </c>
      <c r="M50" s="12">
        <f t="shared" si="4"/>
        <v>24</v>
      </c>
      <c r="N50" s="12">
        <f t="shared" si="4"/>
        <v>21</v>
      </c>
      <c r="O50" s="12">
        <f t="shared" si="4"/>
        <v>11</v>
      </c>
      <c r="P50" s="12">
        <f t="shared" si="4"/>
        <v>18</v>
      </c>
      <c r="Q50" s="12">
        <f t="shared" si="4"/>
        <v>19</v>
      </c>
      <c r="R50" s="12">
        <f t="shared" si="4"/>
        <v>16</v>
      </c>
      <c r="S50" s="12">
        <f t="shared" si="4"/>
        <v>20</v>
      </c>
      <c r="T50" s="12">
        <f t="shared" si="4"/>
        <v>17</v>
      </c>
      <c r="U50" s="12">
        <f t="shared" si="4"/>
        <v>16</v>
      </c>
      <c r="V50" s="12">
        <f t="shared" si="4"/>
        <v>12</v>
      </c>
      <c r="W50" s="12">
        <f t="shared" si="4"/>
        <v>12</v>
      </c>
      <c r="X50" s="12">
        <f t="shared" si="4"/>
        <v>24</v>
      </c>
      <c r="Y50" s="12">
        <f t="shared" si="4"/>
        <v>15</v>
      </c>
      <c r="Z50" s="12">
        <f t="shared" si="4"/>
        <v>16</v>
      </c>
      <c r="AA50" s="12">
        <f t="shared" si="4"/>
        <v>11</v>
      </c>
      <c r="AB50" s="12">
        <f t="shared" si="4"/>
        <v>23</v>
      </c>
      <c r="AC50" s="12">
        <f t="shared" si="4"/>
        <v>22</v>
      </c>
      <c r="AD50" s="21">
        <f t="shared" ref="AD50:AD51" si="5">SUM(E50:AC50)</f>
        <v>423</v>
      </c>
      <c r="AE50" s="15">
        <f>AD50/$AD$52</f>
        <v>0.58425414364640882</v>
      </c>
    </row>
    <row r="51" spans="3:31" ht="18.75">
      <c r="C51" s="1"/>
      <c r="D51" s="43" t="s">
        <v>32</v>
      </c>
      <c r="E51" s="12">
        <f>COUNTIF(E12:E45,"–")</f>
        <v>0</v>
      </c>
      <c r="F51" s="12">
        <f t="shared" ref="F51:AC51" si="6">COUNTIF(F12:F45,"–")</f>
        <v>0</v>
      </c>
      <c r="G51" s="12">
        <f t="shared" si="6"/>
        <v>0</v>
      </c>
      <c r="H51" s="12">
        <f t="shared" si="6"/>
        <v>0</v>
      </c>
      <c r="I51" s="12">
        <f t="shared" si="6"/>
        <v>0</v>
      </c>
      <c r="J51" s="12">
        <f t="shared" si="6"/>
        <v>0</v>
      </c>
      <c r="K51" s="12">
        <f t="shared" si="6"/>
        <v>0</v>
      </c>
      <c r="L51" s="12">
        <f t="shared" si="6"/>
        <v>0</v>
      </c>
      <c r="M51" s="12">
        <f t="shared" si="6"/>
        <v>0</v>
      </c>
      <c r="N51" s="12">
        <f t="shared" si="6"/>
        <v>0</v>
      </c>
      <c r="O51" s="12">
        <f t="shared" si="6"/>
        <v>0</v>
      </c>
      <c r="P51" s="12">
        <f t="shared" si="6"/>
        <v>0</v>
      </c>
      <c r="Q51" s="12">
        <f t="shared" si="6"/>
        <v>0</v>
      </c>
      <c r="R51" s="12">
        <f t="shared" si="6"/>
        <v>0</v>
      </c>
      <c r="S51" s="12">
        <f t="shared" si="6"/>
        <v>0</v>
      </c>
      <c r="T51" s="12">
        <f t="shared" si="6"/>
        <v>0</v>
      </c>
      <c r="U51" s="12">
        <f t="shared" si="6"/>
        <v>0</v>
      </c>
      <c r="V51" s="12">
        <f t="shared" si="6"/>
        <v>0</v>
      </c>
      <c r="W51" s="12">
        <f t="shared" si="6"/>
        <v>0</v>
      </c>
      <c r="X51" s="12">
        <f t="shared" si="6"/>
        <v>0</v>
      </c>
      <c r="Y51" s="12">
        <f t="shared" si="6"/>
        <v>0</v>
      </c>
      <c r="Z51" s="12">
        <f t="shared" si="6"/>
        <v>0</v>
      </c>
      <c r="AA51" s="12">
        <f t="shared" si="6"/>
        <v>0</v>
      </c>
      <c r="AB51" s="12">
        <f t="shared" si="6"/>
        <v>0</v>
      </c>
      <c r="AC51" s="12">
        <f t="shared" si="6"/>
        <v>0</v>
      </c>
      <c r="AD51" s="44">
        <f t="shared" si="5"/>
        <v>0</v>
      </c>
      <c r="AE51" s="17">
        <f t="shared" ref="AE51:AE52" si="7">AD51/$AD$52</f>
        <v>0</v>
      </c>
    </row>
    <row r="52" spans="3:31">
      <c r="C52" s="1"/>
      <c r="D52" s="13" t="s">
        <v>30</v>
      </c>
      <c r="E52" s="22">
        <f t="shared" ref="E52:AD52" si="8">SUM(E49:E51)</f>
        <v>28</v>
      </c>
      <c r="F52" s="22">
        <f t="shared" si="8"/>
        <v>29</v>
      </c>
      <c r="G52" s="22">
        <f t="shared" si="8"/>
        <v>29</v>
      </c>
      <c r="H52" s="22">
        <f t="shared" si="8"/>
        <v>29</v>
      </c>
      <c r="I52" s="22">
        <f t="shared" si="8"/>
        <v>29</v>
      </c>
      <c r="J52" s="22">
        <f t="shared" si="8"/>
        <v>29</v>
      </c>
      <c r="K52" s="22">
        <f t="shared" si="8"/>
        <v>29</v>
      </c>
      <c r="L52" s="22">
        <f t="shared" si="8"/>
        <v>29</v>
      </c>
      <c r="M52" s="22">
        <f t="shared" si="8"/>
        <v>29</v>
      </c>
      <c r="N52" s="22">
        <f t="shared" si="8"/>
        <v>29</v>
      </c>
      <c r="O52" s="22">
        <f t="shared" si="8"/>
        <v>29</v>
      </c>
      <c r="P52" s="22">
        <f t="shared" si="8"/>
        <v>29</v>
      </c>
      <c r="Q52" s="22">
        <f t="shared" si="8"/>
        <v>29</v>
      </c>
      <c r="R52" s="22">
        <f t="shared" si="8"/>
        <v>29</v>
      </c>
      <c r="S52" s="22">
        <f t="shared" si="8"/>
        <v>29</v>
      </c>
      <c r="T52" s="22">
        <f t="shared" si="8"/>
        <v>29</v>
      </c>
      <c r="U52" s="22">
        <f t="shared" si="8"/>
        <v>29</v>
      </c>
      <c r="V52" s="22">
        <f t="shared" si="8"/>
        <v>29</v>
      </c>
      <c r="W52" s="22">
        <f t="shared" si="8"/>
        <v>29</v>
      </c>
      <c r="X52" s="22">
        <f t="shared" si="8"/>
        <v>29</v>
      </c>
      <c r="Y52" s="22">
        <f t="shared" si="8"/>
        <v>29</v>
      </c>
      <c r="Z52" s="22">
        <f t="shared" si="8"/>
        <v>29</v>
      </c>
      <c r="AA52" s="22">
        <f t="shared" si="8"/>
        <v>29</v>
      </c>
      <c r="AB52" s="22">
        <f t="shared" si="8"/>
        <v>29</v>
      </c>
      <c r="AC52" s="22">
        <f t="shared" si="8"/>
        <v>29</v>
      </c>
      <c r="AD52" s="23">
        <f t="shared" si="8"/>
        <v>724</v>
      </c>
      <c r="AE52" s="34">
        <f t="shared" si="7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65" t="s">
        <v>26</v>
      </c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7"/>
    </row>
    <row r="57" spans="3:31" ht="23.25" customHeight="1">
      <c r="C57" s="1"/>
      <c r="D57" s="1"/>
      <c r="E57" s="218" t="s">
        <v>27</v>
      </c>
      <c r="F57" s="218"/>
      <c r="G57" s="218"/>
      <c r="H57" s="218"/>
      <c r="I57" s="218"/>
      <c r="J57" s="218"/>
      <c r="K57" s="219" t="s">
        <v>28</v>
      </c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  <c r="W57" s="177" t="s">
        <v>33</v>
      </c>
      <c r="X57" s="177"/>
      <c r="Y57" s="177"/>
      <c r="Z57" s="177"/>
      <c r="AA57" s="177"/>
      <c r="AB57" s="177"/>
      <c r="AC57" s="177"/>
    </row>
    <row r="58" spans="3:31">
      <c r="C58" s="1"/>
      <c r="D58" s="1"/>
      <c r="E58" s="30" t="s">
        <v>2</v>
      </c>
      <c r="F58" s="30" t="s">
        <v>5</v>
      </c>
      <c r="G58" s="30" t="s">
        <v>16</v>
      </c>
      <c r="H58" s="30" t="s">
        <v>19</v>
      </c>
      <c r="I58" s="30" t="s">
        <v>21</v>
      </c>
      <c r="J58" s="11" t="s">
        <v>23</v>
      </c>
      <c r="K58" s="38" t="s">
        <v>1</v>
      </c>
      <c r="L58" s="38" t="s">
        <v>6</v>
      </c>
      <c r="M58" s="38" t="s">
        <v>7</v>
      </c>
      <c r="N58" s="38" t="s">
        <v>8</v>
      </c>
      <c r="O58" s="38" t="s">
        <v>9</v>
      </c>
      <c r="P58" s="38" t="s">
        <v>11</v>
      </c>
      <c r="Q58" s="38" t="s">
        <v>12</v>
      </c>
      <c r="R58" s="38" t="s">
        <v>13</v>
      </c>
      <c r="S58" s="38" t="s">
        <v>14</v>
      </c>
      <c r="T58" s="39" t="s">
        <v>17</v>
      </c>
      <c r="U58" s="39" t="s">
        <v>18</v>
      </c>
      <c r="V58" s="39" t="s">
        <v>22</v>
      </c>
      <c r="W58" s="50" t="s">
        <v>3</v>
      </c>
      <c r="X58" s="26" t="s">
        <v>4</v>
      </c>
      <c r="Y58" s="26" t="s">
        <v>10</v>
      </c>
      <c r="Z58" s="26" t="s">
        <v>15</v>
      </c>
      <c r="AA58" s="26" t="s">
        <v>20</v>
      </c>
      <c r="AB58" s="26" t="s">
        <v>24</v>
      </c>
      <c r="AC58" s="26" t="s">
        <v>25</v>
      </c>
    </row>
    <row r="59" spans="3:31">
      <c r="C59" s="1"/>
      <c r="D59" s="27" t="s">
        <v>35</v>
      </c>
      <c r="E59" s="173">
        <f>SUM(F49,I49,T49,W49,Y49,AA49)</f>
        <v>88</v>
      </c>
      <c r="F59" s="173"/>
      <c r="G59" s="173"/>
      <c r="H59" s="173"/>
      <c r="I59" s="173"/>
      <c r="J59" s="173"/>
      <c r="K59" s="173">
        <f>SUM(E49,J49,K49,L49,M49,O49,P49,Q49,R49,U49,V49,Z49)</f>
        <v>154</v>
      </c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>
        <f>SUM(G49,H49,N49,S49,X49,AB49,AC49)</f>
        <v>59</v>
      </c>
      <c r="X59" s="173"/>
      <c r="Y59" s="173"/>
      <c r="Z59" s="173"/>
      <c r="AA59" s="173"/>
      <c r="AB59" s="173"/>
      <c r="AC59" s="173"/>
      <c r="AD59" s="32">
        <f>SUM(E59:AC59)</f>
        <v>301</v>
      </c>
    </row>
    <row r="60" spans="3:31" ht="20.25" customHeight="1">
      <c r="C60" s="1"/>
      <c r="D60" s="75" t="s">
        <v>57</v>
      </c>
      <c r="E60" s="187">
        <f>SUM(F50,I50,T50,W50,Y50,AA50)</f>
        <v>86</v>
      </c>
      <c r="F60" s="187"/>
      <c r="G60" s="187"/>
      <c r="H60" s="187"/>
      <c r="I60" s="187"/>
      <c r="J60" s="187"/>
      <c r="K60" s="187">
        <f>SUM(E50,J50,K50,L50,M50,O50,P50,Q50,R50,U50,V50,Z50)</f>
        <v>193</v>
      </c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>
        <f>SUM(G50,H50,N50,S50,X50,AB50,AC50)</f>
        <v>144</v>
      </c>
      <c r="X60" s="187"/>
      <c r="Y60" s="187"/>
      <c r="Z60" s="187"/>
      <c r="AA60" s="187"/>
      <c r="AB60" s="187"/>
      <c r="AC60" s="187"/>
      <c r="AD60" s="45">
        <f t="shared" ref="AD60:AD61" si="9">SUM(E60:AC60)</f>
        <v>423</v>
      </c>
    </row>
    <row r="61" spans="3:31" ht="18.75">
      <c r="C61" s="1"/>
      <c r="D61" s="42" t="s">
        <v>32</v>
      </c>
      <c r="E61" s="172">
        <f>SUM(F51,I51,T51,W51,Y51,AA51)</f>
        <v>0</v>
      </c>
      <c r="F61" s="172"/>
      <c r="G61" s="172"/>
      <c r="H61" s="172"/>
      <c r="I61" s="172"/>
      <c r="J61" s="172"/>
      <c r="K61" s="172">
        <f>SUM(E51,J51,K51,L51,M51,O51,P51,Q51,R51,U51,V51,Z51)</f>
        <v>0</v>
      </c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>
        <f>SUM(G51,H51,N51,S51,X51,AB51,AC51)</f>
        <v>0</v>
      </c>
      <c r="X61" s="172"/>
      <c r="Y61" s="172"/>
      <c r="Z61" s="172"/>
      <c r="AA61" s="172"/>
      <c r="AB61" s="172"/>
      <c r="AC61" s="172"/>
      <c r="AD61" s="46">
        <f t="shared" si="9"/>
        <v>0</v>
      </c>
    </row>
    <row r="62" spans="3:31">
      <c r="C62" s="1"/>
      <c r="D62" s="25" t="s">
        <v>29</v>
      </c>
      <c r="E62" s="171">
        <f>SUM(E59:J61)</f>
        <v>174</v>
      </c>
      <c r="F62" s="171"/>
      <c r="G62" s="171"/>
      <c r="H62" s="171"/>
      <c r="I62" s="171"/>
      <c r="J62" s="171"/>
      <c r="K62" s="223">
        <f>SUM(K59:V61)</f>
        <v>347</v>
      </c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>
        <f>SUM(W59:AC61)</f>
        <v>203</v>
      </c>
      <c r="X62" s="223"/>
      <c r="Y62" s="223"/>
      <c r="Z62" s="223"/>
      <c r="AA62" s="223"/>
      <c r="AB62" s="223"/>
      <c r="AC62" s="223"/>
      <c r="AD62" s="18">
        <f>SUM(E62:AC62)</f>
        <v>724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8" ht="38.25" customHeight="1">
      <c r="E65" s="47" t="s">
        <v>37</v>
      </c>
      <c r="F65" s="48" t="s">
        <v>28</v>
      </c>
      <c r="G65" s="49" t="s">
        <v>33</v>
      </c>
    </row>
    <row r="66" spans="4:8">
      <c r="D66" s="27" t="s">
        <v>35</v>
      </c>
      <c r="E66" s="33">
        <f>E59/$E$62</f>
        <v>0.50574712643678166</v>
      </c>
      <c r="F66" s="33">
        <f>K59/$K$62</f>
        <v>0.44380403458213258</v>
      </c>
      <c r="G66" s="33">
        <f>W59/$W$62</f>
        <v>0.29064039408866993</v>
      </c>
      <c r="H66" s="109"/>
    </row>
    <row r="67" spans="4:8">
      <c r="D67" s="75" t="s">
        <v>56</v>
      </c>
      <c r="E67" s="40">
        <f>E60/$E$62</f>
        <v>0.4942528735632184</v>
      </c>
      <c r="F67" s="40">
        <f>K60/$K$62</f>
        <v>0.55619596541786742</v>
      </c>
      <c r="G67" s="40">
        <f>W60/$W$62</f>
        <v>0.70935960591133007</v>
      </c>
    </row>
    <row r="68" spans="4:8" ht="18.75">
      <c r="D68" s="42" t="s">
        <v>32</v>
      </c>
      <c r="E68" s="16">
        <f>E61/$E$62</f>
        <v>0</v>
      </c>
      <c r="F68" s="16">
        <f>K61/$K$62</f>
        <v>0</v>
      </c>
      <c r="G68" s="16">
        <f>W61/$W$62</f>
        <v>0</v>
      </c>
    </row>
    <row r="69" spans="4:8" ht="18.600000000000001" customHeight="1">
      <c r="E69" s="109">
        <f>SUM(E66:E68)</f>
        <v>1</v>
      </c>
      <c r="F69" s="109">
        <f>SUM(F66:F68)</f>
        <v>1</v>
      </c>
      <c r="G69" s="109">
        <f>SUM(G66:G68)</f>
        <v>1</v>
      </c>
    </row>
    <row r="85" spans="4:30" ht="18.75">
      <c r="D85" s="164" t="s">
        <v>71</v>
      </c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</row>
    <row r="86" spans="4:30" ht="38.450000000000003" customHeight="1">
      <c r="D86" s="154" t="s">
        <v>84</v>
      </c>
      <c r="E86" s="155"/>
      <c r="F86" s="155"/>
      <c r="G86" s="156"/>
      <c r="H86" s="160" t="s">
        <v>80</v>
      </c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60"/>
      <c r="Z86" s="160"/>
      <c r="AA86" s="160"/>
      <c r="AB86" s="160"/>
      <c r="AC86" s="160"/>
      <c r="AD86" s="161"/>
    </row>
    <row r="87" spans="4:30" ht="38.450000000000003" customHeight="1">
      <c r="D87" s="157" t="s">
        <v>81</v>
      </c>
      <c r="E87" s="157"/>
      <c r="F87" s="157"/>
      <c r="G87" s="157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  <c r="AD87" s="159"/>
    </row>
    <row r="88" spans="4:30" ht="38.450000000000003" customHeight="1">
      <c r="D88" s="157" t="s">
        <v>83</v>
      </c>
      <c r="E88" s="157"/>
      <c r="F88" s="157"/>
      <c r="G88" s="157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3"/>
    </row>
    <row r="89" spans="4:30" ht="38.450000000000003" customHeight="1">
      <c r="D89" s="157" t="s">
        <v>70</v>
      </c>
      <c r="E89" s="157"/>
      <c r="F89" s="157"/>
      <c r="G89" s="157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3"/>
    </row>
    <row r="90" spans="4:30" ht="38.450000000000003" customHeight="1">
      <c r="D90" s="157" t="s">
        <v>82</v>
      </c>
      <c r="E90" s="157"/>
      <c r="F90" s="157"/>
      <c r="G90" s="157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3"/>
    </row>
    <row r="91" spans="4:30">
      <c r="D91" s="133"/>
    </row>
    <row r="92" spans="4:30">
      <c r="D92" s="142"/>
    </row>
  </sheetData>
  <mergeCells count="43"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  <mergeCell ref="W59:AC59"/>
    <mergeCell ref="W60:AC60"/>
    <mergeCell ref="W61:AC61"/>
    <mergeCell ref="W62:AC62"/>
    <mergeCell ref="E59:J59"/>
    <mergeCell ref="E60:J60"/>
    <mergeCell ref="E61:J61"/>
    <mergeCell ref="E62:J62"/>
    <mergeCell ref="K59:V59"/>
    <mergeCell ref="K60:V60"/>
    <mergeCell ref="K61:V61"/>
    <mergeCell ref="K62:V62"/>
    <mergeCell ref="E57:J57"/>
    <mergeCell ref="K57:V57"/>
    <mergeCell ref="W57:AC57"/>
    <mergeCell ref="E56:AC56"/>
    <mergeCell ref="Y10:AC10"/>
    <mergeCell ref="E10:I10"/>
    <mergeCell ref="J10:N10"/>
    <mergeCell ref="O10:S10"/>
    <mergeCell ref="T10:X10"/>
    <mergeCell ref="D85:AD85"/>
    <mergeCell ref="D86:G86"/>
    <mergeCell ref="H86:AD86"/>
    <mergeCell ref="D87:G87"/>
    <mergeCell ref="H87:AD87"/>
    <mergeCell ref="D88:G88"/>
    <mergeCell ref="H88:AD88"/>
    <mergeCell ref="D89:G89"/>
    <mergeCell ref="H89:AD89"/>
    <mergeCell ref="D90:G90"/>
    <mergeCell ref="H90:AD90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C1:AI92"/>
  <sheetViews>
    <sheetView topLeftCell="A7" zoomScale="72" zoomScaleNormal="72" workbookViewId="0">
      <selection activeCell="E7" sqref="E7:P7"/>
    </sheetView>
  </sheetViews>
  <sheetFormatPr baseColWidth="10" defaultRowHeight="15"/>
  <cols>
    <col min="1" max="1" width="6.7109375" customWidth="1"/>
    <col min="2" max="2" width="0" hidden="1" customWidth="1"/>
    <col min="3" max="3" width="5.7109375" customWidth="1"/>
    <col min="4" max="4" width="47.85546875" customWidth="1"/>
    <col min="5" max="29" width="6.28515625" customWidth="1"/>
    <col min="30" max="30" width="13.42578125" customWidth="1"/>
    <col min="31" max="31" width="15.7109375" customWidth="1"/>
    <col min="32" max="32" width="12.42578125" customWidth="1"/>
    <col min="33" max="33" width="7" customWidth="1"/>
    <col min="34" max="34" width="21.42578125" customWidth="1"/>
  </cols>
  <sheetData>
    <row r="1" spans="3:3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>
      <c r="D2" s="224" t="s">
        <v>62</v>
      </c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</row>
    <row r="6" spans="3:35">
      <c r="AD6" s="244"/>
      <c r="AE6" s="244"/>
      <c r="AF6" s="244"/>
    </row>
    <row r="7" spans="3:35" ht="22.15" customHeight="1">
      <c r="D7" s="135" t="s">
        <v>68</v>
      </c>
      <c r="E7" s="199" t="s">
        <v>98</v>
      </c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1"/>
      <c r="R7" s="198" t="s">
        <v>69</v>
      </c>
      <c r="S7" s="198"/>
      <c r="T7" s="198"/>
      <c r="U7" s="198"/>
      <c r="V7" s="198"/>
      <c r="X7" s="194">
        <v>25</v>
      </c>
      <c r="Y7" s="195"/>
      <c r="AD7" s="147"/>
    </row>
    <row r="8" spans="3:35" ht="22.15" customHeight="1">
      <c r="D8" s="136" t="s">
        <v>47</v>
      </c>
      <c r="E8" s="197" t="s">
        <v>177</v>
      </c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56"/>
      <c r="R8" s="198" t="s">
        <v>78</v>
      </c>
      <c r="S8" s="198"/>
      <c r="T8" s="198"/>
      <c r="U8" s="198"/>
      <c r="V8" s="198"/>
      <c r="X8" s="194" t="s">
        <v>222</v>
      </c>
      <c r="Y8" s="195"/>
      <c r="Z8" s="68"/>
      <c r="AA8" s="244"/>
      <c r="AB8" s="244"/>
      <c r="AC8" s="244"/>
      <c r="AD8" s="193"/>
      <c r="AE8" s="193"/>
      <c r="AF8" s="193"/>
      <c r="AG8" s="193"/>
      <c r="AH8" s="193"/>
    </row>
    <row r="9" spans="3:3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3.25" customHeight="1">
      <c r="C10" s="232" t="s">
        <v>38</v>
      </c>
      <c r="D10" s="233"/>
      <c r="E10" s="234" t="s">
        <v>85</v>
      </c>
      <c r="F10" s="235"/>
      <c r="G10" s="235"/>
      <c r="H10" s="235"/>
      <c r="I10" s="236"/>
      <c r="J10" s="234" t="s">
        <v>86</v>
      </c>
      <c r="K10" s="235"/>
      <c r="L10" s="235"/>
      <c r="M10" s="235"/>
      <c r="N10" s="236"/>
      <c r="O10" s="237" t="s">
        <v>91</v>
      </c>
      <c r="P10" s="238"/>
      <c r="Q10" s="238"/>
      <c r="R10" s="238"/>
      <c r="S10" s="239"/>
      <c r="T10" s="237" t="s">
        <v>92</v>
      </c>
      <c r="U10" s="238"/>
      <c r="V10" s="238"/>
      <c r="W10" s="238"/>
      <c r="X10" s="239"/>
      <c r="Y10" s="228" t="s">
        <v>89</v>
      </c>
      <c r="Z10" s="229"/>
      <c r="AA10" s="229"/>
      <c r="AB10" s="229"/>
      <c r="AC10" s="230"/>
      <c r="AD10" s="231" t="s">
        <v>41</v>
      </c>
      <c r="AE10" s="231"/>
      <c r="AF10" s="231"/>
    </row>
    <row r="11" spans="3:35" ht="15.75" thickBot="1"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54</v>
      </c>
      <c r="AE11" s="129" t="s">
        <v>42</v>
      </c>
      <c r="AF11" s="131" t="s">
        <v>45</v>
      </c>
    </row>
    <row r="12" spans="3:35">
      <c r="C12" s="57">
        <v>1</v>
      </c>
      <c r="D12" s="55" t="s">
        <v>152</v>
      </c>
      <c r="E12" s="67" t="s">
        <v>44</v>
      </c>
      <c r="F12" s="67" t="s">
        <v>44</v>
      </c>
      <c r="G12" s="67" t="s">
        <v>51</v>
      </c>
      <c r="H12" s="67" t="s">
        <v>44</v>
      </c>
      <c r="I12" s="67" t="s">
        <v>51</v>
      </c>
      <c r="J12" s="67" t="s">
        <v>51</v>
      </c>
      <c r="K12" s="67" t="s">
        <v>44</v>
      </c>
      <c r="L12" s="67" t="s">
        <v>51</v>
      </c>
      <c r="M12" s="67" t="s">
        <v>44</v>
      </c>
      <c r="N12" s="67" t="s">
        <v>44</v>
      </c>
      <c r="O12" s="67" t="s">
        <v>51</v>
      </c>
      <c r="P12" s="67" t="s">
        <v>51</v>
      </c>
      <c r="Q12" s="67" t="s">
        <v>44</v>
      </c>
      <c r="R12" s="67" t="s">
        <v>51</v>
      </c>
      <c r="S12" s="67" t="s">
        <v>51</v>
      </c>
      <c r="T12" s="67" t="s">
        <v>44</v>
      </c>
      <c r="U12" s="67" t="s">
        <v>51</v>
      </c>
      <c r="V12" s="67" t="s">
        <v>51</v>
      </c>
      <c r="W12" s="67" t="s">
        <v>44</v>
      </c>
      <c r="X12" s="67" t="s">
        <v>44</v>
      </c>
      <c r="Y12" s="67" t="s">
        <v>51</v>
      </c>
      <c r="Z12" s="67" t="s">
        <v>44</v>
      </c>
      <c r="AA12" s="67" t="s">
        <v>51</v>
      </c>
      <c r="AB12" s="67" t="s">
        <v>51</v>
      </c>
      <c r="AC12" s="67" t="s">
        <v>44</v>
      </c>
      <c r="AD12" s="128">
        <f>COUNTIF(E12:AC12,"✔")</f>
        <v>13</v>
      </c>
      <c r="AE12" s="130">
        <f>COUNTIF(E12:AC12,"X")</f>
        <v>12</v>
      </c>
      <c r="AF12" s="132">
        <f>COUNTIF(E12:AC12,"–")</f>
        <v>0</v>
      </c>
      <c r="AH12" s="191" t="s">
        <v>46</v>
      </c>
      <c r="AI12" s="192"/>
    </row>
    <row r="13" spans="3:35" ht="15.75">
      <c r="C13" s="57">
        <v>2</v>
      </c>
      <c r="D13" s="55" t="s">
        <v>153</v>
      </c>
      <c r="E13" s="67"/>
      <c r="F13" s="67" t="s">
        <v>51</v>
      </c>
      <c r="G13" s="67" t="s">
        <v>44</v>
      </c>
      <c r="H13" s="67" t="s">
        <v>51</v>
      </c>
      <c r="I13" s="67" t="s">
        <v>51</v>
      </c>
      <c r="J13" s="67" t="s">
        <v>51</v>
      </c>
      <c r="K13" s="67" t="s">
        <v>44</v>
      </c>
      <c r="L13" s="67" t="s">
        <v>44</v>
      </c>
      <c r="M13" s="67" t="s">
        <v>51</v>
      </c>
      <c r="N13" s="67" t="s">
        <v>44</v>
      </c>
      <c r="O13" s="67" t="s">
        <v>44</v>
      </c>
      <c r="P13" s="67" t="s">
        <v>51</v>
      </c>
      <c r="Q13" s="67" t="s">
        <v>44</v>
      </c>
      <c r="R13" s="67" t="s">
        <v>51</v>
      </c>
      <c r="S13" s="67" t="s">
        <v>44</v>
      </c>
      <c r="T13" s="67" t="s">
        <v>51</v>
      </c>
      <c r="U13" s="67" t="s">
        <v>44</v>
      </c>
      <c r="V13" s="67" t="s">
        <v>44</v>
      </c>
      <c r="W13" s="67" t="s">
        <v>51</v>
      </c>
      <c r="X13" s="67" t="s">
        <v>51</v>
      </c>
      <c r="Y13" s="67" t="s">
        <v>44</v>
      </c>
      <c r="Z13" s="67" t="s">
        <v>51</v>
      </c>
      <c r="AA13" s="67" t="s">
        <v>44</v>
      </c>
      <c r="AB13" s="67" t="s">
        <v>44</v>
      </c>
      <c r="AC13" s="67" t="s">
        <v>51</v>
      </c>
      <c r="AD13" s="128">
        <f t="shared" ref="AD13:AD45" si="0">COUNTIF(E13:AC13,"A")</f>
        <v>0</v>
      </c>
      <c r="AE13" s="130">
        <f>COUNTIF(E13:AC13,"X")</f>
        <v>12</v>
      </c>
      <c r="AF13" s="132">
        <f t="shared" ref="AF13:AF14" si="1">COUNTIF(F13:AD13,"O")</f>
        <v>0</v>
      </c>
      <c r="AH13" s="78" t="s">
        <v>48</v>
      </c>
      <c r="AI13" s="71" t="s">
        <v>51</v>
      </c>
    </row>
    <row r="14" spans="3:35" ht="15.75">
      <c r="C14" s="57">
        <v>3</v>
      </c>
      <c r="D14" s="55" t="s">
        <v>154</v>
      </c>
      <c r="E14" s="67" t="s">
        <v>44</v>
      </c>
      <c r="F14" s="67" t="s">
        <v>44</v>
      </c>
      <c r="G14" s="67" t="s">
        <v>51</v>
      </c>
      <c r="H14" s="67" t="s">
        <v>51</v>
      </c>
      <c r="I14" s="67" t="s">
        <v>44</v>
      </c>
      <c r="J14" s="67" t="s">
        <v>51</v>
      </c>
      <c r="K14" s="67" t="s">
        <v>51</v>
      </c>
      <c r="L14" s="67" t="s">
        <v>51</v>
      </c>
      <c r="M14" s="67" t="s">
        <v>44</v>
      </c>
      <c r="N14" s="67" t="s">
        <v>44</v>
      </c>
      <c r="O14" s="67" t="s">
        <v>51</v>
      </c>
      <c r="P14" s="67" t="s">
        <v>44</v>
      </c>
      <c r="Q14" s="67" t="s">
        <v>51</v>
      </c>
      <c r="R14" s="67" t="s">
        <v>44</v>
      </c>
      <c r="S14" s="67" t="s">
        <v>44</v>
      </c>
      <c r="T14" s="67" t="s">
        <v>51</v>
      </c>
      <c r="U14" s="67" t="s">
        <v>51</v>
      </c>
      <c r="V14" s="67" t="s">
        <v>44</v>
      </c>
      <c r="W14" s="67" t="s">
        <v>44</v>
      </c>
      <c r="X14" s="67" t="s">
        <v>44</v>
      </c>
      <c r="Y14" s="67" t="s">
        <v>44</v>
      </c>
      <c r="Z14" s="67" t="s">
        <v>51</v>
      </c>
      <c r="AA14" s="67" t="s">
        <v>51</v>
      </c>
      <c r="AB14" s="67" t="s">
        <v>44</v>
      </c>
      <c r="AC14" s="67" t="s">
        <v>44</v>
      </c>
      <c r="AD14" s="128">
        <f t="shared" si="0"/>
        <v>0</v>
      </c>
      <c r="AE14" s="130">
        <f t="shared" ref="AE14:AE45" si="2">COUNTIF(E14:AC14,"X")</f>
        <v>14</v>
      </c>
      <c r="AF14" s="132">
        <f t="shared" si="1"/>
        <v>0</v>
      </c>
      <c r="AH14" s="78" t="s">
        <v>49</v>
      </c>
      <c r="AI14" s="72" t="s">
        <v>44</v>
      </c>
    </row>
    <row r="15" spans="3:35" ht="19.5" thickBot="1">
      <c r="C15" s="57">
        <v>4</v>
      </c>
      <c r="D15" s="55" t="s">
        <v>155</v>
      </c>
      <c r="E15" s="67" t="s">
        <v>51</v>
      </c>
      <c r="F15" s="67" t="s">
        <v>51</v>
      </c>
      <c r="G15" s="67" t="s">
        <v>44</v>
      </c>
      <c r="H15" s="67" t="s">
        <v>44</v>
      </c>
      <c r="I15" s="67" t="s">
        <v>51</v>
      </c>
      <c r="J15" s="67" t="s">
        <v>51</v>
      </c>
      <c r="K15" s="67" t="s">
        <v>51</v>
      </c>
      <c r="L15" s="67" t="s">
        <v>44</v>
      </c>
      <c r="M15" s="67" t="s">
        <v>51</v>
      </c>
      <c r="N15" s="67" t="s">
        <v>44</v>
      </c>
      <c r="O15" s="67" t="s">
        <v>44</v>
      </c>
      <c r="P15" s="67" t="s">
        <v>51</v>
      </c>
      <c r="Q15" s="67" t="s">
        <v>51</v>
      </c>
      <c r="R15" s="67" t="s">
        <v>44</v>
      </c>
      <c r="S15" s="67" t="s">
        <v>44</v>
      </c>
      <c r="T15" s="67" t="s">
        <v>51</v>
      </c>
      <c r="U15" s="67" t="s">
        <v>51</v>
      </c>
      <c r="V15" s="67" t="s">
        <v>44</v>
      </c>
      <c r="W15" s="67" t="s">
        <v>51</v>
      </c>
      <c r="X15" s="67" t="s">
        <v>44</v>
      </c>
      <c r="Y15" s="67" t="s">
        <v>51</v>
      </c>
      <c r="Z15" s="67" t="s">
        <v>51</v>
      </c>
      <c r="AA15" s="67" t="s">
        <v>44</v>
      </c>
      <c r="AB15" s="67" t="s">
        <v>51</v>
      </c>
      <c r="AC15" s="67" t="s">
        <v>44</v>
      </c>
      <c r="AD15" s="128">
        <f t="shared" si="0"/>
        <v>0</v>
      </c>
      <c r="AE15" s="130">
        <f t="shared" si="2"/>
        <v>11</v>
      </c>
      <c r="AF15" s="132">
        <f>COUNTIF(F15:AD15,"O")</f>
        <v>0</v>
      </c>
      <c r="AH15" s="79" t="s">
        <v>50</v>
      </c>
      <c r="AI15" s="74" t="s">
        <v>52</v>
      </c>
    </row>
    <row r="16" spans="3:35">
      <c r="C16" s="57">
        <v>5</v>
      </c>
      <c r="D16" s="55" t="s">
        <v>156</v>
      </c>
      <c r="E16" s="67" t="s">
        <v>44</v>
      </c>
      <c r="F16" s="67" t="s">
        <v>51</v>
      </c>
      <c r="G16" s="67" t="s">
        <v>44</v>
      </c>
      <c r="H16" s="67" t="s">
        <v>44</v>
      </c>
      <c r="I16" s="67" t="s">
        <v>44</v>
      </c>
      <c r="J16" s="67" t="s">
        <v>51</v>
      </c>
      <c r="K16" s="67" t="s">
        <v>51</v>
      </c>
      <c r="L16" s="67" t="s">
        <v>51</v>
      </c>
      <c r="M16" s="67" t="s">
        <v>44</v>
      </c>
      <c r="N16" s="67" t="s">
        <v>44</v>
      </c>
      <c r="O16" s="67" t="s">
        <v>51</v>
      </c>
      <c r="P16" s="67" t="s">
        <v>51</v>
      </c>
      <c r="Q16" s="67" t="s">
        <v>44</v>
      </c>
      <c r="R16" s="67" t="s">
        <v>44</v>
      </c>
      <c r="S16" s="67" t="s">
        <v>44</v>
      </c>
      <c r="T16" s="67" t="s">
        <v>44</v>
      </c>
      <c r="U16" s="67" t="s">
        <v>44</v>
      </c>
      <c r="V16" s="67" t="s">
        <v>51</v>
      </c>
      <c r="W16" s="67" t="s">
        <v>51</v>
      </c>
      <c r="X16" s="67" t="s">
        <v>44</v>
      </c>
      <c r="Y16" s="67" t="s">
        <v>44</v>
      </c>
      <c r="Z16" s="67" t="s">
        <v>51</v>
      </c>
      <c r="AA16" s="67" t="s">
        <v>44</v>
      </c>
      <c r="AB16" s="67" t="s">
        <v>51</v>
      </c>
      <c r="AC16" s="67" t="s">
        <v>44</v>
      </c>
      <c r="AD16" s="128">
        <f t="shared" si="0"/>
        <v>0</v>
      </c>
      <c r="AE16" s="130">
        <f t="shared" si="2"/>
        <v>15</v>
      </c>
      <c r="AF16" s="132">
        <f t="shared" ref="AF16:AF45" si="3">COUNTIF(F16:AD16,"O")</f>
        <v>0</v>
      </c>
      <c r="AH16" s="62"/>
    </row>
    <row r="17" spans="3:32">
      <c r="C17" s="57">
        <v>6</v>
      </c>
      <c r="D17" s="55" t="s">
        <v>157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128">
        <f t="shared" si="0"/>
        <v>0</v>
      </c>
      <c r="AE17" s="130">
        <f t="shared" si="2"/>
        <v>0</v>
      </c>
      <c r="AF17" s="132">
        <f t="shared" si="3"/>
        <v>0</v>
      </c>
    </row>
    <row r="18" spans="3:32">
      <c r="C18" s="57">
        <v>7</v>
      </c>
      <c r="D18" s="55" t="s">
        <v>158</v>
      </c>
      <c r="E18" s="67" t="s">
        <v>51</v>
      </c>
      <c r="F18" s="67" t="s">
        <v>44</v>
      </c>
      <c r="G18" s="67" t="s">
        <v>44</v>
      </c>
      <c r="H18" s="67" t="s">
        <v>51</v>
      </c>
      <c r="I18" s="67" t="s">
        <v>44</v>
      </c>
      <c r="J18" s="67" t="s">
        <v>51</v>
      </c>
      <c r="K18" s="67" t="s">
        <v>51</v>
      </c>
      <c r="L18" s="67" t="s">
        <v>44</v>
      </c>
      <c r="M18" s="67" t="s">
        <v>51</v>
      </c>
      <c r="N18" s="67" t="s">
        <v>51</v>
      </c>
      <c r="O18" s="67" t="s">
        <v>51</v>
      </c>
      <c r="P18" s="67" t="s">
        <v>51</v>
      </c>
      <c r="Q18" s="67" t="s">
        <v>44</v>
      </c>
      <c r="R18" s="67" t="s">
        <v>44</v>
      </c>
      <c r="S18" s="67" t="s">
        <v>51</v>
      </c>
      <c r="T18" s="67" t="s">
        <v>44</v>
      </c>
      <c r="U18" s="67" t="s">
        <v>44</v>
      </c>
      <c r="V18" s="67" t="s">
        <v>44</v>
      </c>
      <c r="W18" s="67" t="s">
        <v>51</v>
      </c>
      <c r="X18" s="67" t="s">
        <v>51</v>
      </c>
      <c r="Y18" s="67" t="s">
        <v>44</v>
      </c>
      <c r="Z18" s="67" t="s">
        <v>44</v>
      </c>
      <c r="AA18" s="67" t="s">
        <v>51</v>
      </c>
      <c r="AB18" s="67" t="s">
        <v>51</v>
      </c>
      <c r="AC18" s="67" t="s">
        <v>44</v>
      </c>
      <c r="AD18" s="128">
        <f t="shared" si="0"/>
        <v>0</v>
      </c>
      <c r="AE18" s="130">
        <f t="shared" si="2"/>
        <v>12</v>
      </c>
      <c r="AF18" s="132">
        <f t="shared" si="3"/>
        <v>0</v>
      </c>
    </row>
    <row r="19" spans="3:32">
      <c r="C19" s="57">
        <v>8</v>
      </c>
      <c r="D19" s="55" t="s">
        <v>159</v>
      </c>
      <c r="E19" s="67"/>
      <c r="F19" s="67" t="s">
        <v>51</v>
      </c>
      <c r="G19" s="67" t="s">
        <v>44</v>
      </c>
      <c r="H19" s="67" t="s">
        <v>51</v>
      </c>
      <c r="I19" s="67" t="s">
        <v>44</v>
      </c>
      <c r="J19" s="67" t="s">
        <v>51</v>
      </c>
      <c r="K19" s="67" t="s">
        <v>51</v>
      </c>
      <c r="L19" s="67" t="s">
        <v>44</v>
      </c>
      <c r="M19" s="67" t="s">
        <v>51</v>
      </c>
      <c r="N19" s="67" t="s">
        <v>44</v>
      </c>
      <c r="O19" s="67" t="s">
        <v>51</v>
      </c>
      <c r="P19" s="67" t="s">
        <v>51</v>
      </c>
      <c r="Q19" s="67" t="s">
        <v>44</v>
      </c>
      <c r="R19" s="67" t="s">
        <v>51</v>
      </c>
      <c r="S19" s="67" t="s">
        <v>44</v>
      </c>
      <c r="T19" s="67" t="s">
        <v>51</v>
      </c>
      <c r="U19" s="67" t="s">
        <v>51</v>
      </c>
      <c r="V19" s="67" t="s">
        <v>44</v>
      </c>
      <c r="W19" s="67" t="s">
        <v>44</v>
      </c>
      <c r="X19" s="67" t="s">
        <v>44</v>
      </c>
      <c r="Y19" s="67" t="s">
        <v>44</v>
      </c>
      <c r="Z19" s="67" t="s">
        <v>51</v>
      </c>
      <c r="AA19" s="67" t="s">
        <v>51</v>
      </c>
      <c r="AB19" s="67" t="s">
        <v>44</v>
      </c>
      <c r="AC19" s="67" t="s">
        <v>44</v>
      </c>
      <c r="AD19" s="128">
        <f t="shared" si="0"/>
        <v>0</v>
      </c>
      <c r="AE19" s="130">
        <f t="shared" si="2"/>
        <v>12</v>
      </c>
      <c r="AF19" s="132">
        <f t="shared" si="3"/>
        <v>0</v>
      </c>
    </row>
    <row r="20" spans="3:32">
      <c r="C20" s="57">
        <v>9</v>
      </c>
      <c r="D20" s="55" t="s">
        <v>160</v>
      </c>
      <c r="E20" s="67" t="s">
        <v>44</v>
      </c>
      <c r="F20" s="67" t="s">
        <v>51</v>
      </c>
      <c r="G20" s="67" t="s">
        <v>44</v>
      </c>
      <c r="H20" s="67" t="s">
        <v>51</v>
      </c>
      <c r="I20" s="67" t="s">
        <v>51</v>
      </c>
      <c r="J20" s="67" t="s">
        <v>51</v>
      </c>
      <c r="K20" s="67" t="s">
        <v>51</v>
      </c>
      <c r="L20" s="67" t="s">
        <v>44</v>
      </c>
      <c r="M20" s="67" t="s">
        <v>51</v>
      </c>
      <c r="N20" s="67" t="s">
        <v>44</v>
      </c>
      <c r="O20" s="67" t="s">
        <v>44</v>
      </c>
      <c r="P20" s="67" t="s">
        <v>44</v>
      </c>
      <c r="Q20" s="67" t="s">
        <v>51</v>
      </c>
      <c r="R20" s="67" t="s">
        <v>51</v>
      </c>
      <c r="S20" s="67" t="s">
        <v>44</v>
      </c>
      <c r="T20" s="67" t="s">
        <v>44</v>
      </c>
      <c r="U20" s="67" t="s">
        <v>51</v>
      </c>
      <c r="V20" s="67" t="s">
        <v>51</v>
      </c>
      <c r="W20" s="67" t="s">
        <v>44</v>
      </c>
      <c r="X20" s="67" t="s">
        <v>51</v>
      </c>
      <c r="Y20" s="67" t="s">
        <v>44</v>
      </c>
      <c r="Z20" s="67" t="s">
        <v>51</v>
      </c>
      <c r="AA20" s="67" t="s">
        <v>51</v>
      </c>
      <c r="AB20" s="67" t="s">
        <v>44</v>
      </c>
      <c r="AC20" s="67" t="s">
        <v>44</v>
      </c>
      <c r="AD20" s="128">
        <f t="shared" si="0"/>
        <v>0</v>
      </c>
      <c r="AE20" s="130">
        <f t="shared" si="2"/>
        <v>12</v>
      </c>
      <c r="AF20" s="132">
        <f t="shared" si="3"/>
        <v>0</v>
      </c>
    </row>
    <row r="21" spans="3:32">
      <c r="C21" s="57">
        <v>10</v>
      </c>
      <c r="D21" s="55" t="s">
        <v>161</v>
      </c>
      <c r="E21" s="67" t="s">
        <v>51</v>
      </c>
      <c r="F21" s="67" t="s">
        <v>44</v>
      </c>
      <c r="G21" s="67" t="s">
        <v>51</v>
      </c>
      <c r="H21" s="67" t="s">
        <v>51</v>
      </c>
      <c r="I21" s="67" t="s">
        <v>44</v>
      </c>
      <c r="J21" s="67" t="s">
        <v>51</v>
      </c>
      <c r="K21" s="67" t="s">
        <v>51</v>
      </c>
      <c r="L21" s="67" t="s">
        <v>51</v>
      </c>
      <c r="M21" s="67" t="s">
        <v>51</v>
      </c>
      <c r="N21" s="67" t="s">
        <v>44</v>
      </c>
      <c r="O21" s="67" t="s">
        <v>44</v>
      </c>
      <c r="P21" s="67" t="s">
        <v>44</v>
      </c>
      <c r="Q21" s="67" t="s">
        <v>44</v>
      </c>
      <c r="R21" s="67" t="s">
        <v>51</v>
      </c>
      <c r="S21" s="67" t="s">
        <v>51</v>
      </c>
      <c r="T21" s="67" t="s">
        <v>51</v>
      </c>
      <c r="U21" s="67" t="s">
        <v>51</v>
      </c>
      <c r="V21" s="67" t="s">
        <v>51</v>
      </c>
      <c r="W21" s="67" t="s">
        <v>44</v>
      </c>
      <c r="X21" s="67" t="s">
        <v>44</v>
      </c>
      <c r="Y21" s="67" t="s">
        <v>44</v>
      </c>
      <c r="Z21" s="67" t="s">
        <v>44</v>
      </c>
      <c r="AA21" s="67" t="s">
        <v>51</v>
      </c>
      <c r="AB21" s="67" t="s">
        <v>44</v>
      </c>
      <c r="AC21" s="67" t="s">
        <v>51</v>
      </c>
      <c r="AD21" s="128">
        <f t="shared" si="0"/>
        <v>0</v>
      </c>
      <c r="AE21" s="130">
        <f t="shared" si="2"/>
        <v>11</v>
      </c>
      <c r="AF21" s="132">
        <f t="shared" si="3"/>
        <v>0</v>
      </c>
    </row>
    <row r="22" spans="3:32">
      <c r="C22" s="57">
        <v>11</v>
      </c>
      <c r="D22" s="55" t="s">
        <v>162</v>
      </c>
      <c r="E22" s="67" t="s">
        <v>51</v>
      </c>
      <c r="F22" s="67" t="s">
        <v>51</v>
      </c>
      <c r="G22" s="67" t="s">
        <v>44</v>
      </c>
      <c r="H22" s="67" t="s">
        <v>44</v>
      </c>
      <c r="I22" s="67" t="s">
        <v>44</v>
      </c>
      <c r="J22" s="67" t="s">
        <v>51</v>
      </c>
      <c r="K22" s="67" t="s">
        <v>51</v>
      </c>
      <c r="L22" s="67" t="s">
        <v>44</v>
      </c>
      <c r="M22" s="67" t="s">
        <v>44</v>
      </c>
      <c r="N22" s="67" t="s">
        <v>51</v>
      </c>
      <c r="O22" s="67" t="s">
        <v>51</v>
      </c>
      <c r="P22" s="67" t="s">
        <v>51</v>
      </c>
      <c r="Q22" s="67" t="s">
        <v>44</v>
      </c>
      <c r="R22" s="67" t="s">
        <v>44</v>
      </c>
      <c r="S22" s="67" t="s">
        <v>44</v>
      </c>
      <c r="T22" s="67" t="s">
        <v>51</v>
      </c>
      <c r="U22" s="67" t="s">
        <v>51</v>
      </c>
      <c r="V22" s="67" t="s">
        <v>44</v>
      </c>
      <c r="W22" s="67" t="s">
        <v>44</v>
      </c>
      <c r="X22" s="67" t="s">
        <v>44</v>
      </c>
      <c r="Y22" s="67" t="s">
        <v>44</v>
      </c>
      <c r="Z22" s="67" t="s">
        <v>51</v>
      </c>
      <c r="AA22" s="67" t="s">
        <v>44</v>
      </c>
      <c r="AB22" s="67" t="s">
        <v>51</v>
      </c>
      <c r="AC22" s="67" t="s">
        <v>44</v>
      </c>
      <c r="AD22" s="128">
        <f t="shared" si="0"/>
        <v>0</v>
      </c>
      <c r="AE22" s="130">
        <f t="shared" si="2"/>
        <v>14</v>
      </c>
      <c r="AF22" s="132">
        <f t="shared" si="3"/>
        <v>0</v>
      </c>
    </row>
    <row r="23" spans="3:32">
      <c r="C23" s="57">
        <v>12</v>
      </c>
      <c r="D23" s="55" t="s">
        <v>163</v>
      </c>
      <c r="E23" s="67" t="s">
        <v>51</v>
      </c>
      <c r="F23" s="67" t="s">
        <v>44</v>
      </c>
      <c r="G23" s="67" t="s">
        <v>44</v>
      </c>
      <c r="H23" s="67" t="s">
        <v>51</v>
      </c>
      <c r="I23" s="67" t="s">
        <v>51</v>
      </c>
      <c r="J23" s="67" t="s">
        <v>51</v>
      </c>
      <c r="K23" s="67" t="s">
        <v>51</v>
      </c>
      <c r="L23" s="67" t="s">
        <v>44</v>
      </c>
      <c r="M23" s="67" t="s">
        <v>51</v>
      </c>
      <c r="N23" s="67" t="s">
        <v>51</v>
      </c>
      <c r="O23" s="67" t="s">
        <v>51</v>
      </c>
      <c r="P23" s="67" t="s">
        <v>51</v>
      </c>
      <c r="Q23" s="67" t="s">
        <v>44</v>
      </c>
      <c r="R23" s="67" t="s">
        <v>44</v>
      </c>
      <c r="S23" s="67" t="s">
        <v>51</v>
      </c>
      <c r="T23" s="67" t="s">
        <v>44</v>
      </c>
      <c r="U23" s="67" t="s">
        <v>51</v>
      </c>
      <c r="V23" s="67" t="s">
        <v>44</v>
      </c>
      <c r="W23" s="67" t="s">
        <v>51</v>
      </c>
      <c r="X23" s="67" t="s">
        <v>44</v>
      </c>
      <c r="Y23" s="67" t="s">
        <v>44</v>
      </c>
      <c r="Z23" s="67" t="s">
        <v>51</v>
      </c>
      <c r="AA23" s="67" t="s">
        <v>51</v>
      </c>
      <c r="AB23" s="67" t="s">
        <v>51</v>
      </c>
      <c r="AC23" s="67" t="s">
        <v>44</v>
      </c>
      <c r="AD23" s="128">
        <f t="shared" si="0"/>
        <v>0</v>
      </c>
      <c r="AE23" s="130">
        <f t="shared" si="2"/>
        <v>10</v>
      </c>
      <c r="AF23" s="132">
        <f t="shared" si="3"/>
        <v>0</v>
      </c>
    </row>
    <row r="24" spans="3:32">
      <c r="C24" s="57">
        <v>13</v>
      </c>
      <c r="D24" s="55" t="s">
        <v>164</v>
      </c>
      <c r="E24" s="67" t="s">
        <v>51</v>
      </c>
      <c r="F24" s="67" t="s">
        <v>51</v>
      </c>
      <c r="G24" s="67" t="s">
        <v>44</v>
      </c>
      <c r="H24" s="67" t="s">
        <v>51</v>
      </c>
      <c r="I24" s="67" t="s">
        <v>51</v>
      </c>
      <c r="J24" s="67" t="s">
        <v>51</v>
      </c>
      <c r="K24" s="67" t="s">
        <v>51</v>
      </c>
      <c r="L24" s="67" t="s">
        <v>44</v>
      </c>
      <c r="M24" s="67" t="s">
        <v>44</v>
      </c>
      <c r="N24" s="67" t="s">
        <v>44</v>
      </c>
      <c r="O24" s="67" t="s">
        <v>51</v>
      </c>
      <c r="P24" s="67" t="s">
        <v>44</v>
      </c>
      <c r="Q24" s="67" t="s">
        <v>51</v>
      </c>
      <c r="R24" s="67" t="s">
        <v>51</v>
      </c>
      <c r="S24" s="67" t="s">
        <v>51</v>
      </c>
      <c r="T24" s="67" t="s">
        <v>44</v>
      </c>
      <c r="U24" s="67" t="s">
        <v>44</v>
      </c>
      <c r="V24" s="67" t="s">
        <v>44</v>
      </c>
      <c r="W24" s="67" t="s">
        <v>51</v>
      </c>
      <c r="X24" s="67" t="s">
        <v>51</v>
      </c>
      <c r="Y24" s="67" t="s">
        <v>51</v>
      </c>
      <c r="Z24" s="67" t="s">
        <v>51</v>
      </c>
      <c r="AA24" s="67" t="s">
        <v>44</v>
      </c>
      <c r="AB24" s="67" t="s">
        <v>44</v>
      </c>
      <c r="AC24" s="67" t="s">
        <v>44</v>
      </c>
      <c r="AD24" s="128">
        <f t="shared" si="0"/>
        <v>0</v>
      </c>
      <c r="AE24" s="130">
        <f t="shared" si="2"/>
        <v>11</v>
      </c>
      <c r="AF24" s="132">
        <f t="shared" si="3"/>
        <v>0</v>
      </c>
    </row>
    <row r="25" spans="3:32">
      <c r="C25" s="57">
        <v>14</v>
      </c>
      <c r="D25" s="253" t="s">
        <v>165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128">
        <f t="shared" si="0"/>
        <v>0</v>
      </c>
      <c r="AE25" s="130">
        <f t="shared" si="2"/>
        <v>0</v>
      </c>
      <c r="AF25" s="132">
        <f t="shared" si="3"/>
        <v>0</v>
      </c>
    </row>
    <row r="26" spans="3:32">
      <c r="C26" s="57">
        <v>15</v>
      </c>
      <c r="D26" s="253" t="s">
        <v>166</v>
      </c>
      <c r="E26" s="67"/>
      <c r="F26" s="67" t="s">
        <v>44</v>
      </c>
      <c r="G26" s="67" t="s">
        <v>44</v>
      </c>
      <c r="H26" s="67" t="s">
        <v>51</v>
      </c>
      <c r="I26" s="67" t="s">
        <v>51</v>
      </c>
      <c r="J26" s="67" t="s">
        <v>51</v>
      </c>
      <c r="K26" s="67" t="s">
        <v>51</v>
      </c>
      <c r="L26" s="67" t="s">
        <v>44</v>
      </c>
      <c r="M26" s="67" t="s">
        <v>51</v>
      </c>
      <c r="N26" s="67" t="s">
        <v>51</v>
      </c>
      <c r="O26" s="67" t="s">
        <v>44</v>
      </c>
      <c r="P26" s="67" t="s">
        <v>44</v>
      </c>
      <c r="Q26" s="67" t="s">
        <v>44</v>
      </c>
      <c r="R26" s="67" t="s">
        <v>51</v>
      </c>
      <c r="S26" s="67" t="s">
        <v>44</v>
      </c>
      <c r="T26" s="67" t="s">
        <v>51</v>
      </c>
      <c r="U26" s="67" t="s">
        <v>51</v>
      </c>
      <c r="V26" s="67" t="s">
        <v>44</v>
      </c>
      <c r="W26" s="67" t="s">
        <v>51</v>
      </c>
      <c r="X26" s="67" t="s">
        <v>44</v>
      </c>
      <c r="Y26" s="67" t="s">
        <v>51</v>
      </c>
      <c r="Z26" s="67" t="s">
        <v>44</v>
      </c>
      <c r="AA26" s="67" t="s">
        <v>51</v>
      </c>
      <c r="AB26" s="67" t="s">
        <v>44</v>
      </c>
      <c r="AC26" s="67" t="s">
        <v>51</v>
      </c>
      <c r="AD26" s="128">
        <f t="shared" si="0"/>
        <v>0</v>
      </c>
      <c r="AE26" s="130">
        <f t="shared" si="2"/>
        <v>11</v>
      </c>
      <c r="AF26" s="132">
        <f t="shared" si="3"/>
        <v>0</v>
      </c>
    </row>
    <row r="27" spans="3:32">
      <c r="C27" s="57">
        <v>16</v>
      </c>
      <c r="D27" s="253" t="s">
        <v>167</v>
      </c>
      <c r="E27" s="67" t="s">
        <v>51</v>
      </c>
      <c r="F27" s="67" t="s">
        <v>51</v>
      </c>
      <c r="G27" s="67" t="s">
        <v>44</v>
      </c>
      <c r="H27" s="67" t="s">
        <v>44</v>
      </c>
      <c r="I27" s="67" t="s">
        <v>51</v>
      </c>
      <c r="J27" s="67" t="s">
        <v>51</v>
      </c>
      <c r="K27" s="67" t="s">
        <v>51</v>
      </c>
      <c r="L27" s="67" t="s">
        <v>51</v>
      </c>
      <c r="M27" s="67" t="s">
        <v>44</v>
      </c>
      <c r="N27" s="67" t="s">
        <v>44</v>
      </c>
      <c r="O27" s="67" t="s">
        <v>51</v>
      </c>
      <c r="P27" s="67" t="s">
        <v>51</v>
      </c>
      <c r="Q27" s="67" t="s">
        <v>44</v>
      </c>
      <c r="R27" s="67" t="s">
        <v>51</v>
      </c>
      <c r="S27" s="67" t="s">
        <v>51</v>
      </c>
      <c r="T27" s="67" t="s">
        <v>44</v>
      </c>
      <c r="U27" s="67" t="s">
        <v>51</v>
      </c>
      <c r="V27" s="67" t="s">
        <v>44</v>
      </c>
      <c r="W27" s="67" t="s">
        <v>51</v>
      </c>
      <c r="X27" s="67" t="s">
        <v>44</v>
      </c>
      <c r="Y27" s="67" t="s">
        <v>51</v>
      </c>
      <c r="Z27" s="67" t="s">
        <v>51</v>
      </c>
      <c r="AA27" s="67" t="s">
        <v>44</v>
      </c>
      <c r="AB27" s="67" t="s">
        <v>51</v>
      </c>
      <c r="AC27" s="67" t="s">
        <v>44</v>
      </c>
      <c r="AD27" s="128">
        <f t="shared" si="0"/>
        <v>0</v>
      </c>
      <c r="AE27" s="130">
        <f t="shared" si="2"/>
        <v>10</v>
      </c>
      <c r="AF27" s="132">
        <f t="shared" si="3"/>
        <v>0</v>
      </c>
    </row>
    <row r="28" spans="3:32">
      <c r="C28" s="57">
        <v>17</v>
      </c>
      <c r="D28" s="253" t="s">
        <v>168</v>
      </c>
      <c r="E28" s="67" t="s">
        <v>51</v>
      </c>
      <c r="F28" s="67" t="s">
        <v>44</v>
      </c>
      <c r="G28" s="67" t="s">
        <v>51</v>
      </c>
      <c r="H28" s="67" t="s">
        <v>51</v>
      </c>
      <c r="I28" s="67" t="s">
        <v>51</v>
      </c>
      <c r="J28" s="67" t="s">
        <v>51</v>
      </c>
      <c r="K28" s="67" t="s">
        <v>51</v>
      </c>
      <c r="L28" s="67" t="s">
        <v>44</v>
      </c>
      <c r="M28" s="67" t="s">
        <v>44</v>
      </c>
      <c r="N28" s="67" t="s">
        <v>51</v>
      </c>
      <c r="O28" s="67" t="s">
        <v>44</v>
      </c>
      <c r="P28" s="67" t="s">
        <v>51</v>
      </c>
      <c r="Q28" s="67" t="s">
        <v>44</v>
      </c>
      <c r="R28" s="67" t="s">
        <v>51</v>
      </c>
      <c r="S28" s="67" t="s">
        <v>44</v>
      </c>
      <c r="T28" s="67" t="s">
        <v>51</v>
      </c>
      <c r="U28" s="67" t="s">
        <v>44</v>
      </c>
      <c r="V28" s="67" t="s">
        <v>51</v>
      </c>
      <c r="W28" s="67" t="s">
        <v>44</v>
      </c>
      <c r="X28" s="67" t="s">
        <v>51</v>
      </c>
      <c r="Y28" s="67" t="s">
        <v>44</v>
      </c>
      <c r="Z28" s="67" t="s">
        <v>51</v>
      </c>
      <c r="AA28" s="67" t="s">
        <v>44</v>
      </c>
      <c r="AB28" s="67" t="s">
        <v>44</v>
      </c>
      <c r="AC28" s="67" t="s">
        <v>44</v>
      </c>
      <c r="AD28" s="128">
        <f t="shared" si="0"/>
        <v>0</v>
      </c>
      <c r="AE28" s="130">
        <f t="shared" si="2"/>
        <v>12</v>
      </c>
      <c r="AF28" s="132">
        <f t="shared" si="3"/>
        <v>0</v>
      </c>
    </row>
    <row r="29" spans="3:32">
      <c r="C29" s="57">
        <v>18</v>
      </c>
      <c r="D29" s="253" t="s">
        <v>169</v>
      </c>
      <c r="E29" s="67" t="s">
        <v>44</v>
      </c>
      <c r="F29" s="67" t="s">
        <v>44</v>
      </c>
      <c r="G29" s="67" t="s">
        <v>44</v>
      </c>
      <c r="H29" s="67" t="s">
        <v>51</v>
      </c>
      <c r="I29" s="67" t="s">
        <v>51</v>
      </c>
      <c r="J29" s="67" t="s">
        <v>51</v>
      </c>
      <c r="K29" s="67" t="s">
        <v>51</v>
      </c>
      <c r="L29" s="67" t="s">
        <v>44</v>
      </c>
      <c r="M29" s="67" t="s">
        <v>44</v>
      </c>
      <c r="N29" s="67" t="s">
        <v>44</v>
      </c>
      <c r="O29" s="67" t="s">
        <v>44</v>
      </c>
      <c r="P29" s="67" t="s">
        <v>51</v>
      </c>
      <c r="Q29" s="67" t="s">
        <v>51</v>
      </c>
      <c r="R29" s="67" t="s">
        <v>44</v>
      </c>
      <c r="S29" s="67" t="s">
        <v>44</v>
      </c>
      <c r="T29" s="67" t="s">
        <v>44</v>
      </c>
      <c r="U29" s="67" t="s">
        <v>44</v>
      </c>
      <c r="V29" s="67" t="s">
        <v>51</v>
      </c>
      <c r="W29" s="67" t="s">
        <v>51</v>
      </c>
      <c r="X29" s="67" t="s">
        <v>51</v>
      </c>
      <c r="Y29" s="67" t="s">
        <v>44</v>
      </c>
      <c r="Z29" s="67" t="s">
        <v>44</v>
      </c>
      <c r="AA29" s="67" t="s">
        <v>51</v>
      </c>
      <c r="AB29" s="67" t="s">
        <v>44</v>
      </c>
      <c r="AC29" s="67" t="s">
        <v>51</v>
      </c>
      <c r="AD29" s="128">
        <f t="shared" si="0"/>
        <v>0</v>
      </c>
      <c r="AE29" s="130">
        <f t="shared" si="2"/>
        <v>14</v>
      </c>
      <c r="AF29" s="132">
        <f t="shared" si="3"/>
        <v>0</v>
      </c>
    </row>
    <row r="30" spans="3:32">
      <c r="C30" s="57">
        <v>19</v>
      </c>
      <c r="D30" s="253" t="s">
        <v>170</v>
      </c>
      <c r="E30" s="67" t="s">
        <v>44</v>
      </c>
      <c r="F30" s="67" t="s">
        <v>51</v>
      </c>
      <c r="G30" s="67" t="s">
        <v>51</v>
      </c>
      <c r="H30" s="67" t="s">
        <v>51</v>
      </c>
      <c r="I30" s="67" t="s">
        <v>51</v>
      </c>
      <c r="J30" s="67" t="s">
        <v>44</v>
      </c>
      <c r="K30" s="67" t="s">
        <v>44</v>
      </c>
      <c r="L30" s="67" t="s">
        <v>44</v>
      </c>
      <c r="M30" s="67" t="s">
        <v>44</v>
      </c>
      <c r="N30" s="67" t="s">
        <v>44</v>
      </c>
      <c r="O30" s="67" t="s">
        <v>51</v>
      </c>
      <c r="P30" s="67" t="s">
        <v>51</v>
      </c>
      <c r="Q30" s="67" t="s">
        <v>44</v>
      </c>
      <c r="R30" s="67" t="s">
        <v>51</v>
      </c>
      <c r="S30" s="67" t="s">
        <v>44</v>
      </c>
      <c r="T30" s="67" t="s">
        <v>44</v>
      </c>
      <c r="U30" s="67" t="s">
        <v>51</v>
      </c>
      <c r="V30" s="67" t="s">
        <v>51</v>
      </c>
      <c r="W30" s="67" t="s">
        <v>44</v>
      </c>
      <c r="X30" s="67" t="s">
        <v>44</v>
      </c>
      <c r="Y30" s="67" t="s">
        <v>51</v>
      </c>
      <c r="Z30" s="67" t="s">
        <v>51</v>
      </c>
      <c r="AA30" s="67" t="s">
        <v>44</v>
      </c>
      <c r="AB30" s="67" t="s">
        <v>51</v>
      </c>
      <c r="AC30" s="67" t="s">
        <v>51</v>
      </c>
      <c r="AD30" s="128">
        <f t="shared" si="0"/>
        <v>0</v>
      </c>
      <c r="AE30" s="130">
        <f t="shared" si="2"/>
        <v>12</v>
      </c>
      <c r="AF30" s="132">
        <f t="shared" si="3"/>
        <v>0</v>
      </c>
    </row>
    <row r="31" spans="3:32">
      <c r="C31" s="57">
        <v>20</v>
      </c>
      <c r="D31" s="253" t="s">
        <v>171</v>
      </c>
      <c r="E31" s="67" t="s">
        <v>51</v>
      </c>
      <c r="F31" s="67" t="s">
        <v>51</v>
      </c>
      <c r="G31" s="67" t="s">
        <v>44</v>
      </c>
      <c r="H31" s="67" t="s">
        <v>51</v>
      </c>
      <c r="I31" s="67" t="s">
        <v>51</v>
      </c>
      <c r="J31" s="67" t="s">
        <v>51</v>
      </c>
      <c r="K31" s="67" t="s">
        <v>51</v>
      </c>
      <c r="L31" s="67" t="s">
        <v>44</v>
      </c>
      <c r="M31" s="67" t="s">
        <v>51</v>
      </c>
      <c r="N31" s="67" t="s">
        <v>51</v>
      </c>
      <c r="O31" s="67" t="s">
        <v>44</v>
      </c>
      <c r="P31" s="67" t="s">
        <v>44</v>
      </c>
      <c r="Q31" s="67" t="s">
        <v>51</v>
      </c>
      <c r="R31" s="67" t="s">
        <v>51</v>
      </c>
      <c r="S31" s="67" t="s">
        <v>44</v>
      </c>
      <c r="T31" s="67" t="s">
        <v>51</v>
      </c>
      <c r="U31" s="67" t="s">
        <v>51</v>
      </c>
      <c r="V31" s="67" t="s">
        <v>51</v>
      </c>
      <c r="W31" s="67" t="s">
        <v>44</v>
      </c>
      <c r="X31" s="67" t="s">
        <v>44</v>
      </c>
      <c r="Y31" s="67" t="s">
        <v>44</v>
      </c>
      <c r="Z31" s="67" t="s">
        <v>51</v>
      </c>
      <c r="AA31" s="67" t="s">
        <v>51</v>
      </c>
      <c r="AB31" s="67" t="s">
        <v>44</v>
      </c>
      <c r="AC31" s="67" t="s">
        <v>44</v>
      </c>
      <c r="AD31" s="128">
        <f t="shared" si="0"/>
        <v>0</v>
      </c>
      <c r="AE31" s="130">
        <f t="shared" si="2"/>
        <v>10</v>
      </c>
      <c r="AF31" s="132">
        <f t="shared" si="3"/>
        <v>0</v>
      </c>
    </row>
    <row r="32" spans="3:32">
      <c r="C32" s="57">
        <v>21</v>
      </c>
      <c r="D32" s="253" t="s">
        <v>172</v>
      </c>
      <c r="E32" s="67" t="s">
        <v>44</v>
      </c>
      <c r="F32" s="67" t="s">
        <v>44</v>
      </c>
      <c r="G32" s="67" t="s">
        <v>51</v>
      </c>
      <c r="H32" s="67" t="s">
        <v>51</v>
      </c>
      <c r="I32" s="67" t="s">
        <v>51</v>
      </c>
      <c r="J32" s="67" t="s">
        <v>51</v>
      </c>
      <c r="K32" s="67" t="s">
        <v>51</v>
      </c>
      <c r="L32" s="67" t="s">
        <v>51</v>
      </c>
      <c r="M32" s="67" t="s">
        <v>44</v>
      </c>
      <c r="N32" s="67" t="s">
        <v>44</v>
      </c>
      <c r="O32" s="67" t="s">
        <v>51</v>
      </c>
      <c r="P32" s="67" t="s">
        <v>51</v>
      </c>
      <c r="Q32" s="67" t="s">
        <v>44</v>
      </c>
      <c r="R32" s="67" t="s">
        <v>51</v>
      </c>
      <c r="S32" s="67" t="s">
        <v>44</v>
      </c>
      <c r="T32" s="67" t="s">
        <v>51</v>
      </c>
      <c r="U32" s="67" t="s">
        <v>44</v>
      </c>
      <c r="V32" s="67" t="s">
        <v>44</v>
      </c>
      <c r="W32" s="67" t="s">
        <v>44</v>
      </c>
      <c r="X32" s="67" t="s">
        <v>51</v>
      </c>
      <c r="Y32" s="67" t="s">
        <v>51</v>
      </c>
      <c r="Z32" s="67" t="s">
        <v>44</v>
      </c>
      <c r="AA32" s="67" t="s">
        <v>51</v>
      </c>
      <c r="AB32" s="67" t="s">
        <v>44</v>
      </c>
      <c r="AC32" s="67" t="s">
        <v>44</v>
      </c>
      <c r="AD32" s="128">
        <f t="shared" si="0"/>
        <v>0</v>
      </c>
      <c r="AE32" s="130">
        <f t="shared" si="2"/>
        <v>12</v>
      </c>
      <c r="AF32" s="132">
        <f t="shared" si="3"/>
        <v>0</v>
      </c>
    </row>
    <row r="33" spans="3:32">
      <c r="C33" s="57">
        <v>22</v>
      </c>
      <c r="D33" s="253" t="s">
        <v>173</v>
      </c>
      <c r="E33" s="67" t="s">
        <v>44</v>
      </c>
      <c r="F33" s="67" t="s">
        <v>44</v>
      </c>
      <c r="G33" s="67" t="s">
        <v>44</v>
      </c>
      <c r="H33" s="67" t="s">
        <v>44</v>
      </c>
      <c r="I33" s="67" t="s">
        <v>44</v>
      </c>
      <c r="J33" s="67" t="s">
        <v>51</v>
      </c>
      <c r="K33" s="67" t="s">
        <v>44</v>
      </c>
      <c r="L33" s="67" t="s">
        <v>44</v>
      </c>
      <c r="M33" s="67" t="s">
        <v>51</v>
      </c>
      <c r="N33" s="67" t="s">
        <v>44</v>
      </c>
      <c r="O33" s="67" t="s">
        <v>51</v>
      </c>
      <c r="P33" s="67" t="s">
        <v>51</v>
      </c>
      <c r="Q33" s="67" t="s">
        <v>44</v>
      </c>
      <c r="R33" s="67" t="s">
        <v>44</v>
      </c>
      <c r="S33" s="67" t="s">
        <v>51</v>
      </c>
      <c r="T33" s="67" t="s">
        <v>51</v>
      </c>
      <c r="U33" s="67" t="s">
        <v>44</v>
      </c>
      <c r="V33" s="67" t="s">
        <v>51</v>
      </c>
      <c r="W33" s="67" t="s">
        <v>44</v>
      </c>
      <c r="X33" s="67" t="s">
        <v>44</v>
      </c>
      <c r="Y33" s="67" t="s">
        <v>51</v>
      </c>
      <c r="Z33" s="67" t="s">
        <v>51</v>
      </c>
      <c r="AA33" s="67" t="s">
        <v>44</v>
      </c>
      <c r="AB33" s="67" t="s">
        <v>44</v>
      </c>
      <c r="AC33" s="67" t="s">
        <v>51</v>
      </c>
      <c r="AD33" s="128">
        <f t="shared" si="0"/>
        <v>0</v>
      </c>
      <c r="AE33" s="130">
        <f t="shared" si="2"/>
        <v>15</v>
      </c>
      <c r="AF33" s="132">
        <f t="shared" si="3"/>
        <v>0</v>
      </c>
    </row>
    <row r="34" spans="3:32">
      <c r="C34" s="57">
        <v>23</v>
      </c>
      <c r="D34" s="253" t="s">
        <v>174</v>
      </c>
      <c r="E34" s="67" t="s">
        <v>51</v>
      </c>
      <c r="F34" s="67" t="s">
        <v>44</v>
      </c>
      <c r="G34" s="67" t="s">
        <v>51</v>
      </c>
      <c r="H34" s="67" t="s">
        <v>51</v>
      </c>
      <c r="I34" s="67" t="s">
        <v>51</v>
      </c>
      <c r="J34" s="67" t="s">
        <v>44</v>
      </c>
      <c r="K34" s="67" t="s">
        <v>51</v>
      </c>
      <c r="L34" s="67" t="s">
        <v>44</v>
      </c>
      <c r="M34" s="67" t="s">
        <v>51</v>
      </c>
      <c r="N34" s="67" t="s">
        <v>51</v>
      </c>
      <c r="O34" s="67" t="s">
        <v>44</v>
      </c>
      <c r="P34" s="67" t="s">
        <v>44</v>
      </c>
      <c r="Q34" s="67" t="s">
        <v>51</v>
      </c>
      <c r="R34" s="67" t="s">
        <v>51</v>
      </c>
      <c r="S34" s="67" t="s">
        <v>51</v>
      </c>
      <c r="T34" s="67" t="s">
        <v>44</v>
      </c>
      <c r="U34" s="67" t="s">
        <v>51</v>
      </c>
      <c r="V34" s="67" t="s">
        <v>51</v>
      </c>
      <c r="W34" s="67" t="s">
        <v>51</v>
      </c>
      <c r="X34" s="67" t="s">
        <v>44</v>
      </c>
      <c r="Y34" s="67" t="s">
        <v>44</v>
      </c>
      <c r="Z34" s="67" t="s">
        <v>51</v>
      </c>
      <c r="AA34" s="67" t="s">
        <v>51</v>
      </c>
      <c r="AB34" s="67" t="s">
        <v>44</v>
      </c>
      <c r="AC34" s="67" t="s">
        <v>51</v>
      </c>
      <c r="AD34" s="128">
        <f t="shared" si="0"/>
        <v>0</v>
      </c>
      <c r="AE34" s="130">
        <f t="shared" si="2"/>
        <v>9</v>
      </c>
      <c r="AF34" s="132">
        <f t="shared" si="3"/>
        <v>0</v>
      </c>
    </row>
    <row r="35" spans="3:32">
      <c r="C35" s="57">
        <v>24</v>
      </c>
      <c r="D35" s="253" t="s">
        <v>175</v>
      </c>
      <c r="E35" s="67" t="s">
        <v>51</v>
      </c>
      <c r="F35" s="67" t="s">
        <v>44</v>
      </c>
      <c r="G35" s="67" t="s">
        <v>44</v>
      </c>
      <c r="H35" s="67" t="s">
        <v>51</v>
      </c>
      <c r="I35" s="67" t="s">
        <v>51</v>
      </c>
      <c r="J35" s="67" t="s">
        <v>51</v>
      </c>
      <c r="K35" s="67" t="s">
        <v>44</v>
      </c>
      <c r="L35" s="67" t="s">
        <v>51</v>
      </c>
      <c r="M35" s="67" t="s">
        <v>51</v>
      </c>
      <c r="N35" s="67" t="s">
        <v>51</v>
      </c>
      <c r="O35" s="67" t="s">
        <v>44</v>
      </c>
      <c r="P35" s="67" t="s">
        <v>44</v>
      </c>
      <c r="Q35" s="67" t="s">
        <v>51</v>
      </c>
      <c r="R35" s="67" t="s">
        <v>51</v>
      </c>
      <c r="S35" s="67" t="s">
        <v>44</v>
      </c>
      <c r="T35" s="67" t="s">
        <v>44</v>
      </c>
      <c r="U35" s="67" t="s">
        <v>51</v>
      </c>
      <c r="V35" s="67" t="s">
        <v>51</v>
      </c>
      <c r="W35" s="67" t="s">
        <v>51</v>
      </c>
      <c r="X35" s="67" t="s">
        <v>44</v>
      </c>
      <c r="Y35" s="67" t="s">
        <v>44</v>
      </c>
      <c r="Z35" s="67" t="s">
        <v>44</v>
      </c>
      <c r="AA35" s="67" t="s">
        <v>51</v>
      </c>
      <c r="AB35" s="67" t="s">
        <v>51</v>
      </c>
      <c r="AC35" s="67" t="s">
        <v>51</v>
      </c>
      <c r="AD35" s="128">
        <f t="shared" si="0"/>
        <v>0</v>
      </c>
      <c r="AE35" s="130">
        <f t="shared" si="2"/>
        <v>10</v>
      </c>
      <c r="AF35" s="132">
        <f t="shared" si="3"/>
        <v>0</v>
      </c>
    </row>
    <row r="36" spans="3:32">
      <c r="C36" s="57">
        <v>25</v>
      </c>
      <c r="D36" s="253" t="s">
        <v>176</v>
      </c>
      <c r="E36" s="67" t="s">
        <v>51</v>
      </c>
      <c r="F36" s="67" t="s">
        <v>44</v>
      </c>
      <c r="G36" s="67" t="s">
        <v>51</v>
      </c>
      <c r="H36" s="67" t="s">
        <v>51</v>
      </c>
      <c r="I36" s="67" t="s">
        <v>51</v>
      </c>
      <c r="J36" s="67" t="s">
        <v>51</v>
      </c>
      <c r="K36" s="67" t="s">
        <v>51</v>
      </c>
      <c r="L36" s="67" t="s">
        <v>44</v>
      </c>
      <c r="M36" s="67" t="s">
        <v>51</v>
      </c>
      <c r="N36" s="67" t="s">
        <v>51</v>
      </c>
      <c r="O36" s="67" t="s">
        <v>44</v>
      </c>
      <c r="P36" s="67" t="s">
        <v>51</v>
      </c>
      <c r="Q36" s="67" t="s">
        <v>51</v>
      </c>
      <c r="R36" s="67" t="s">
        <v>44</v>
      </c>
      <c r="S36" s="67" t="s">
        <v>44</v>
      </c>
      <c r="T36" s="67" t="s">
        <v>44</v>
      </c>
      <c r="U36" s="67" t="s">
        <v>51</v>
      </c>
      <c r="V36" s="67" t="s">
        <v>51</v>
      </c>
      <c r="W36" s="67" t="s">
        <v>44</v>
      </c>
      <c r="X36" s="67" t="s">
        <v>51</v>
      </c>
      <c r="Y36" s="67" t="s">
        <v>51</v>
      </c>
      <c r="Z36" s="67" t="s">
        <v>44</v>
      </c>
      <c r="AA36" s="67" t="s">
        <v>51</v>
      </c>
      <c r="AB36" s="67" t="s">
        <v>51</v>
      </c>
      <c r="AC36" s="67" t="s">
        <v>51</v>
      </c>
      <c r="AD36" s="128">
        <f t="shared" si="0"/>
        <v>0</v>
      </c>
      <c r="AE36" s="130">
        <f t="shared" si="2"/>
        <v>8</v>
      </c>
      <c r="AF36" s="132">
        <f t="shared" si="3"/>
        <v>0</v>
      </c>
    </row>
    <row r="37" spans="3:32">
      <c r="C37" s="57">
        <v>26</v>
      </c>
      <c r="D37" s="5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128">
        <f t="shared" si="0"/>
        <v>0</v>
      </c>
      <c r="AE37" s="130">
        <f t="shared" si="2"/>
        <v>0</v>
      </c>
      <c r="AF37" s="132">
        <f t="shared" si="3"/>
        <v>0</v>
      </c>
    </row>
    <row r="38" spans="3:32">
      <c r="C38" s="57">
        <v>27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128">
        <f t="shared" si="0"/>
        <v>0</v>
      </c>
      <c r="AE38" s="130">
        <f t="shared" si="2"/>
        <v>0</v>
      </c>
      <c r="AF38" s="132">
        <f t="shared" si="3"/>
        <v>0</v>
      </c>
    </row>
    <row r="39" spans="3:32">
      <c r="C39" s="57">
        <v>28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128">
        <f t="shared" si="0"/>
        <v>0</v>
      </c>
      <c r="AE39" s="130">
        <f t="shared" si="2"/>
        <v>0</v>
      </c>
      <c r="AF39" s="132">
        <f t="shared" si="3"/>
        <v>0</v>
      </c>
    </row>
    <row r="40" spans="3:32">
      <c r="C40" s="57">
        <v>29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128">
        <f t="shared" si="0"/>
        <v>0</v>
      </c>
      <c r="AE40" s="130">
        <f t="shared" si="2"/>
        <v>0</v>
      </c>
      <c r="AF40" s="132">
        <f t="shared" si="3"/>
        <v>0</v>
      </c>
    </row>
    <row r="41" spans="3:32">
      <c r="C41" s="57">
        <v>30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128">
        <f t="shared" si="0"/>
        <v>0</v>
      </c>
      <c r="AE41" s="130">
        <f t="shared" si="2"/>
        <v>0</v>
      </c>
      <c r="AF41" s="132">
        <f t="shared" si="3"/>
        <v>0</v>
      </c>
    </row>
    <row r="42" spans="3:32">
      <c r="C42" s="57">
        <v>31</v>
      </c>
      <c r="D42" s="5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128">
        <f t="shared" si="0"/>
        <v>0</v>
      </c>
      <c r="AE42" s="130">
        <f t="shared" si="2"/>
        <v>0</v>
      </c>
      <c r="AF42" s="132">
        <f t="shared" si="3"/>
        <v>0</v>
      </c>
    </row>
    <row r="43" spans="3:32">
      <c r="C43" s="57">
        <v>32</v>
      </c>
      <c r="D43" s="5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128">
        <f t="shared" si="0"/>
        <v>0</v>
      </c>
      <c r="AE43" s="130">
        <f t="shared" si="2"/>
        <v>0</v>
      </c>
      <c r="AF43" s="132">
        <f t="shared" si="3"/>
        <v>0</v>
      </c>
    </row>
    <row r="44" spans="3:32">
      <c r="C44" s="57">
        <v>33</v>
      </c>
      <c r="D44" s="5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128">
        <f t="shared" si="0"/>
        <v>0</v>
      </c>
      <c r="AE44" s="130">
        <f t="shared" si="2"/>
        <v>0</v>
      </c>
      <c r="AF44" s="132">
        <f t="shared" si="3"/>
        <v>0</v>
      </c>
    </row>
    <row r="45" spans="3:32">
      <c r="C45" s="57">
        <v>34</v>
      </c>
      <c r="D45" s="5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128">
        <f t="shared" si="0"/>
        <v>0</v>
      </c>
      <c r="AE45" s="130">
        <f t="shared" si="2"/>
        <v>0</v>
      </c>
      <c r="AF45" s="132">
        <f t="shared" si="3"/>
        <v>0</v>
      </c>
    </row>
    <row r="46" spans="3:32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>
      <c r="C49" s="1"/>
      <c r="D49" s="10" t="s">
        <v>35</v>
      </c>
      <c r="E49" s="12">
        <f>COUNTIF(E12:E45,"✔")</f>
        <v>12</v>
      </c>
      <c r="F49" s="12">
        <f t="shared" ref="F49:AC49" si="4">COUNTIF(F12:F45,"✔")</f>
        <v>10</v>
      </c>
      <c r="G49" s="12">
        <f t="shared" si="4"/>
        <v>8</v>
      </c>
      <c r="H49" s="12">
        <f t="shared" si="4"/>
        <v>17</v>
      </c>
      <c r="I49" s="12">
        <f t="shared" si="4"/>
        <v>16</v>
      </c>
      <c r="J49" s="12">
        <f t="shared" si="4"/>
        <v>21</v>
      </c>
      <c r="K49" s="12">
        <f t="shared" si="4"/>
        <v>18</v>
      </c>
      <c r="L49" s="12">
        <f t="shared" si="4"/>
        <v>7</v>
      </c>
      <c r="M49" s="12">
        <f t="shared" si="4"/>
        <v>13</v>
      </c>
      <c r="N49" s="12">
        <f t="shared" si="4"/>
        <v>9</v>
      </c>
      <c r="O49" s="12">
        <f t="shared" si="4"/>
        <v>12</v>
      </c>
      <c r="P49" s="12">
        <f t="shared" si="4"/>
        <v>15</v>
      </c>
      <c r="Q49" s="12">
        <f t="shared" si="4"/>
        <v>9</v>
      </c>
      <c r="R49" s="12">
        <f t="shared" si="4"/>
        <v>14</v>
      </c>
      <c r="S49" s="12">
        <f t="shared" si="4"/>
        <v>8</v>
      </c>
      <c r="T49" s="12">
        <f t="shared" si="4"/>
        <v>11</v>
      </c>
      <c r="U49" s="12">
        <f t="shared" si="4"/>
        <v>15</v>
      </c>
      <c r="V49" s="12">
        <f t="shared" si="4"/>
        <v>12</v>
      </c>
      <c r="W49" s="12">
        <f t="shared" si="4"/>
        <v>11</v>
      </c>
      <c r="X49" s="12">
        <f t="shared" si="4"/>
        <v>8</v>
      </c>
      <c r="Y49" s="12">
        <f t="shared" si="4"/>
        <v>9</v>
      </c>
      <c r="Z49" s="12">
        <f t="shared" si="4"/>
        <v>15</v>
      </c>
      <c r="AA49" s="12">
        <f t="shared" si="4"/>
        <v>14</v>
      </c>
      <c r="AB49" s="12">
        <f t="shared" si="4"/>
        <v>10</v>
      </c>
      <c r="AC49" s="12">
        <f t="shared" si="4"/>
        <v>9</v>
      </c>
      <c r="AD49" s="20">
        <f>SUM(E49:AC49)</f>
        <v>303</v>
      </c>
      <c r="AE49" s="14">
        <f>AD49/$AD$52</f>
        <v>0.52972027972027969</v>
      </c>
    </row>
    <row r="50" spans="3:31">
      <c r="C50" s="1"/>
      <c r="D50" s="69" t="s">
        <v>63</v>
      </c>
      <c r="E50" s="12">
        <f>COUNTIF(E12:E45,"X")</f>
        <v>8</v>
      </c>
      <c r="F50" s="12">
        <f t="shared" ref="F50:AC50" si="5">COUNTIF(F12:F45,"X")</f>
        <v>13</v>
      </c>
      <c r="G50" s="12">
        <f t="shared" si="5"/>
        <v>15</v>
      </c>
      <c r="H50" s="12">
        <f t="shared" si="5"/>
        <v>6</v>
      </c>
      <c r="I50" s="12">
        <f t="shared" si="5"/>
        <v>7</v>
      </c>
      <c r="J50" s="12">
        <f t="shared" si="5"/>
        <v>2</v>
      </c>
      <c r="K50" s="12">
        <f t="shared" si="5"/>
        <v>5</v>
      </c>
      <c r="L50" s="12">
        <f t="shared" si="5"/>
        <v>16</v>
      </c>
      <c r="M50" s="12">
        <f t="shared" si="5"/>
        <v>10</v>
      </c>
      <c r="N50" s="12">
        <f t="shared" si="5"/>
        <v>14</v>
      </c>
      <c r="O50" s="12">
        <f t="shared" si="5"/>
        <v>11</v>
      </c>
      <c r="P50" s="12">
        <f t="shared" si="5"/>
        <v>8</v>
      </c>
      <c r="Q50" s="12">
        <f t="shared" si="5"/>
        <v>14</v>
      </c>
      <c r="R50" s="12">
        <f t="shared" si="5"/>
        <v>9</v>
      </c>
      <c r="S50" s="12">
        <f t="shared" si="5"/>
        <v>15</v>
      </c>
      <c r="T50" s="12">
        <f t="shared" si="5"/>
        <v>12</v>
      </c>
      <c r="U50" s="12">
        <f t="shared" si="5"/>
        <v>8</v>
      </c>
      <c r="V50" s="12">
        <f t="shared" si="5"/>
        <v>11</v>
      </c>
      <c r="W50" s="12">
        <f t="shared" si="5"/>
        <v>12</v>
      </c>
      <c r="X50" s="12">
        <f t="shared" si="5"/>
        <v>15</v>
      </c>
      <c r="Y50" s="12">
        <f t="shared" si="5"/>
        <v>14</v>
      </c>
      <c r="Z50" s="12">
        <f t="shared" si="5"/>
        <v>8</v>
      </c>
      <c r="AA50" s="12">
        <f t="shared" si="5"/>
        <v>9</v>
      </c>
      <c r="AB50" s="12">
        <f t="shared" si="5"/>
        <v>13</v>
      </c>
      <c r="AC50" s="12">
        <f t="shared" si="5"/>
        <v>14</v>
      </c>
      <c r="AD50" s="21">
        <f t="shared" ref="AD50:AD51" si="6">SUM(E50:AC50)</f>
        <v>269</v>
      </c>
      <c r="AE50" s="15">
        <f>AD50/$AD$52</f>
        <v>0.47027972027972026</v>
      </c>
    </row>
    <row r="51" spans="3:31" ht="18.75">
      <c r="C51" s="1"/>
      <c r="D51" s="43" t="s">
        <v>32</v>
      </c>
      <c r="E51" s="12">
        <f>COUNTIF(E12:E45,"–")</f>
        <v>0</v>
      </c>
      <c r="F51" s="12">
        <f t="shared" ref="F51:AC51" si="7">COUNTIF(F12:F45,"–")</f>
        <v>0</v>
      </c>
      <c r="G51" s="12">
        <f t="shared" si="7"/>
        <v>0</v>
      </c>
      <c r="H51" s="12">
        <f t="shared" si="7"/>
        <v>0</v>
      </c>
      <c r="I51" s="12">
        <f t="shared" si="7"/>
        <v>0</v>
      </c>
      <c r="J51" s="12">
        <f t="shared" si="7"/>
        <v>0</v>
      </c>
      <c r="K51" s="12">
        <f t="shared" si="7"/>
        <v>0</v>
      </c>
      <c r="L51" s="12">
        <f t="shared" si="7"/>
        <v>0</v>
      </c>
      <c r="M51" s="12">
        <f t="shared" si="7"/>
        <v>0</v>
      </c>
      <c r="N51" s="12">
        <f t="shared" si="7"/>
        <v>0</v>
      </c>
      <c r="O51" s="12">
        <f t="shared" si="7"/>
        <v>0</v>
      </c>
      <c r="P51" s="12">
        <f t="shared" si="7"/>
        <v>0</v>
      </c>
      <c r="Q51" s="12">
        <f t="shared" si="7"/>
        <v>0</v>
      </c>
      <c r="R51" s="12">
        <f t="shared" si="7"/>
        <v>0</v>
      </c>
      <c r="S51" s="12">
        <f t="shared" si="7"/>
        <v>0</v>
      </c>
      <c r="T51" s="12">
        <f t="shared" si="7"/>
        <v>0</v>
      </c>
      <c r="U51" s="12">
        <f t="shared" si="7"/>
        <v>0</v>
      </c>
      <c r="V51" s="12">
        <f t="shared" si="7"/>
        <v>0</v>
      </c>
      <c r="W51" s="12">
        <f t="shared" si="7"/>
        <v>0</v>
      </c>
      <c r="X51" s="12">
        <f t="shared" si="7"/>
        <v>0</v>
      </c>
      <c r="Y51" s="12">
        <f t="shared" si="7"/>
        <v>0</v>
      </c>
      <c r="Z51" s="12">
        <f t="shared" si="7"/>
        <v>0</v>
      </c>
      <c r="AA51" s="12">
        <f t="shared" si="7"/>
        <v>0</v>
      </c>
      <c r="AB51" s="12">
        <f t="shared" si="7"/>
        <v>0</v>
      </c>
      <c r="AC51" s="12">
        <f t="shared" si="7"/>
        <v>0</v>
      </c>
      <c r="AD51" s="44">
        <f t="shared" si="6"/>
        <v>0</v>
      </c>
      <c r="AE51" s="17">
        <f t="shared" ref="AE51:AE52" si="8">AD51/$AD$52</f>
        <v>0</v>
      </c>
    </row>
    <row r="52" spans="3:31">
      <c r="C52" s="1"/>
      <c r="D52" s="13" t="s">
        <v>30</v>
      </c>
      <c r="E52" s="22">
        <f t="shared" ref="E52:AD52" si="9">SUM(E49:E51)</f>
        <v>20</v>
      </c>
      <c r="F52" s="22">
        <f t="shared" si="9"/>
        <v>23</v>
      </c>
      <c r="G52" s="22">
        <f t="shared" si="9"/>
        <v>23</v>
      </c>
      <c r="H52" s="22">
        <f t="shared" si="9"/>
        <v>23</v>
      </c>
      <c r="I52" s="22">
        <f t="shared" si="9"/>
        <v>23</v>
      </c>
      <c r="J52" s="22">
        <f t="shared" si="9"/>
        <v>23</v>
      </c>
      <c r="K52" s="22">
        <f t="shared" si="9"/>
        <v>23</v>
      </c>
      <c r="L52" s="22">
        <f t="shared" si="9"/>
        <v>23</v>
      </c>
      <c r="M52" s="22">
        <f t="shared" si="9"/>
        <v>23</v>
      </c>
      <c r="N52" s="22">
        <f t="shared" si="9"/>
        <v>23</v>
      </c>
      <c r="O52" s="22">
        <f t="shared" si="9"/>
        <v>23</v>
      </c>
      <c r="P52" s="22">
        <f t="shared" si="9"/>
        <v>23</v>
      </c>
      <c r="Q52" s="22">
        <f t="shared" si="9"/>
        <v>23</v>
      </c>
      <c r="R52" s="22">
        <f t="shared" si="9"/>
        <v>23</v>
      </c>
      <c r="S52" s="22">
        <f t="shared" si="9"/>
        <v>23</v>
      </c>
      <c r="T52" s="22">
        <f t="shared" si="9"/>
        <v>23</v>
      </c>
      <c r="U52" s="22">
        <f t="shared" si="9"/>
        <v>23</v>
      </c>
      <c r="V52" s="22">
        <f t="shared" si="9"/>
        <v>23</v>
      </c>
      <c r="W52" s="22">
        <f t="shared" si="9"/>
        <v>23</v>
      </c>
      <c r="X52" s="22">
        <f t="shared" si="9"/>
        <v>23</v>
      </c>
      <c r="Y52" s="22">
        <f t="shared" si="9"/>
        <v>23</v>
      </c>
      <c r="Z52" s="22">
        <f t="shared" si="9"/>
        <v>23</v>
      </c>
      <c r="AA52" s="22">
        <f t="shared" si="9"/>
        <v>23</v>
      </c>
      <c r="AB52" s="22">
        <f t="shared" si="9"/>
        <v>23</v>
      </c>
      <c r="AC52" s="22">
        <f t="shared" si="9"/>
        <v>23</v>
      </c>
      <c r="AD52" s="23">
        <f t="shared" si="9"/>
        <v>572</v>
      </c>
      <c r="AE52" s="34">
        <f t="shared" si="8"/>
        <v>1</v>
      </c>
    </row>
    <row r="53" spans="3:31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>
      <c r="C56" s="1"/>
      <c r="D56" s="1"/>
      <c r="E56" s="165" t="s">
        <v>26</v>
      </c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7"/>
    </row>
    <row r="57" spans="3:31" ht="23.25" customHeight="1">
      <c r="C57" s="1"/>
      <c r="D57" s="1"/>
      <c r="E57" s="168" t="s">
        <v>27</v>
      </c>
      <c r="F57" s="169"/>
      <c r="G57" s="169"/>
      <c r="H57" s="169"/>
      <c r="I57" s="169"/>
      <c r="J57" s="170"/>
      <c r="K57" s="243" t="s">
        <v>28</v>
      </c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40" t="s">
        <v>33</v>
      </c>
      <c r="W57" s="241"/>
      <c r="X57" s="241"/>
      <c r="Y57" s="241"/>
      <c r="Z57" s="241"/>
      <c r="AA57" s="241"/>
      <c r="AB57" s="241"/>
      <c r="AC57" s="242"/>
    </row>
    <row r="58" spans="3:31">
      <c r="C58" s="1"/>
      <c r="D58" s="1"/>
      <c r="E58" s="30" t="s">
        <v>1</v>
      </c>
      <c r="F58" s="30" t="s">
        <v>6</v>
      </c>
      <c r="G58" s="30" t="s">
        <v>11</v>
      </c>
      <c r="H58" s="30" t="s">
        <v>16</v>
      </c>
      <c r="I58" s="30" t="s">
        <v>21</v>
      </c>
      <c r="J58" s="11" t="s">
        <v>23</v>
      </c>
      <c r="K58" s="38" t="s">
        <v>2</v>
      </c>
      <c r="L58" s="38" t="s">
        <v>3</v>
      </c>
      <c r="M58" s="38" t="s">
        <v>7</v>
      </c>
      <c r="N58" s="38" t="s">
        <v>8</v>
      </c>
      <c r="O58" s="38" t="s">
        <v>9</v>
      </c>
      <c r="P58" s="38" t="s">
        <v>12</v>
      </c>
      <c r="Q58" s="38" t="s">
        <v>13</v>
      </c>
      <c r="R58" s="38" t="s">
        <v>14</v>
      </c>
      <c r="S58" s="38" t="s">
        <v>17</v>
      </c>
      <c r="T58" s="39" t="s">
        <v>19</v>
      </c>
      <c r="U58" s="39" t="s">
        <v>22</v>
      </c>
      <c r="V58" s="50" t="s">
        <v>4</v>
      </c>
      <c r="W58" s="50" t="s">
        <v>5</v>
      </c>
      <c r="X58" s="26" t="s">
        <v>10</v>
      </c>
      <c r="Y58" s="26" t="s">
        <v>15</v>
      </c>
      <c r="Z58" s="26" t="s">
        <v>18</v>
      </c>
      <c r="AA58" s="26" t="s">
        <v>20</v>
      </c>
      <c r="AB58" s="26" t="s">
        <v>24</v>
      </c>
      <c r="AC58" s="26" t="s">
        <v>25</v>
      </c>
    </row>
    <row r="59" spans="3:31">
      <c r="C59" s="1"/>
      <c r="D59" s="51" t="s">
        <v>35</v>
      </c>
      <c r="E59" s="173">
        <f>SUM(E49,J49,O49,T49,Y49,AA49)</f>
        <v>79</v>
      </c>
      <c r="F59" s="173"/>
      <c r="G59" s="173"/>
      <c r="H59" s="173"/>
      <c r="I59" s="173"/>
      <c r="J59" s="173"/>
      <c r="K59" s="173">
        <f>SUM(F49,G49,K49,L49,M49,P49,Q49,R49,U49,W49,Z49)</f>
        <v>135</v>
      </c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>
        <f>SUM(H49,I49,N49,S49,V49,X49,AB49,AC49)</f>
        <v>89</v>
      </c>
      <c r="W59" s="173"/>
      <c r="X59" s="173"/>
      <c r="Y59" s="173"/>
      <c r="Z59" s="173"/>
      <c r="AA59" s="173"/>
      <c r="AB59" s="173"/>
      <c r="AC59" s="173"/>
      <c r="AD59" s="19">
        <f>SUM(E59:AC59)</f>
        <v>303</v>
      </c>
    </row>
    <row r="60" spans="3:31" ht="15.75" customHeight="1">
      <c r="C60" s="1"/>
      <c r="D60" s="81" t="s">
        <v>57</v>
      </c>
      <c r="E60" s="187">
        <f>SUM(E50,J50,O50,T50,Y50,AA50)</f>
        <v>56</v>
      </c>
      <c r="F60" s="187"/>
      <c r="G60" s="187"/>
      <c r="H60" s="187"/>
      <c r="I60" s="187"/>
      <c r="J60" s="187"/>
      <c r="K60" s="187">
        <f>SUM(F50,G50,K50,L50,M50,P50,Q50,R50,U50,W50,Z50)</f>
        <v>118</v>
      </c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>
        <f>SUM(H50,I50,N50,S50,V50,X50,AB50,AC50)</f>
        <v>95</v>
      </c>
      <c r="W60" s="187"/>
      <c r="X60" s="187"/>
      <c r="Y60" s="187"/>
      <c r="Z60" s="187"/>
      <c r="AA60" s="187"/>
      <c r="AB60" s="187"/>
      <c r="AC60" s="187"/>
      <c r="AD60" s="24">
        <f t="shared" ref="AD60:AD61" si="10">SUM(E60:AC60)</f>
        <v>269</v>
      </c>
    </row>
    <row r="61" spans="3:31" ht="18.75">
      <c r="C61" s="1"/>
      <c r="D61" s="52" t="s">
        <v>32</v>
      </c>
      <c r="E61" s="172">
        <f>SUM(E51,J51,O51,T51,Y51,AA51)</f>
        <v>0</v>
      </c>
      <c r="F61" s="172"/>
      <c r="G61" s="172"/>
      <c r="H61" s="172"/>
      <c r="I61" s="172"/>
      <c r="J61" s="172"/>
      <c r="K61" s="172">
        <f>SUM(F51,G51,K51,L51,M51,P51,Q51,R51,U51,W51,Z51)</f>
        <v>0</v>
      </c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>
        <f>SUM(H51,I51,N51,S51,V51,X51,AB51,AC51)</f>
        <v>0</v>
      </c>
      <c r="W61" s="172"/>
      <c r="X61" s="172"/>
      <c r="Y61" s="172"/>
      <c r="Z61" s="172"/>
      <c r="AA61" s="172"/>
      <c r="AB61" s="172"/>
      <c r="AC61" s="172"/>
      <c r="AD61" s="41">
        <f t="shared" si="10"/>
        <v>0</v>
      </c>
    </row>
    <row r="62" spans="3:31">
      <c r="C62" s="1"/>
      <c r="D62" s="53" t="s">
        <v>29</v>
      </c>
      <c r="E62" s="223">
        <f>SUM(E59:J61)</f>
        <v>135</v>
      </c>
      <c r="F62" s="223"/>
      <c r="G62" s="223"/>
      <c r="H62" s="223"/>
      <c r="I62" s="223"/>
      <c r="J62" s="223"/>
      <c r="K62" s="223">
        <f>SUM(K59:U61)</f>
        <v>253</v>
      </c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>
        <f>SUM(V59:AC61)</f>
        <v>184</v>
      </c>
      <c r="W62" s="223"/>
      <c r="X62" s="223"/>
      <c r="Y62" s="223"/>
      <c r="Z62" s="223"/>
      <c r="AA62" s="223"/>
      <c r="AB62" s="223"/>
      <c r="AC62" s="223"/>
      <c r="AD62" s="18">
        <f>SUM(E62:AC62)</f>
        <v>572</v>
      </c>
    </row>
    <row r="63" spans="3:3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7" ht="38.25" customHeight="1">
      <c r="E65" s="47" t="s">
        <v>37</v>
      </c>
      <c r="F65" s="48" t="s">
        <v>28</v>
      </c>
      <c r="G65" s="49" t="s">
        <v>33</v>
      </c>
    </row>
    <row r="66" spans="4:7">
      <c r="D66" s="27" t="s">
        <v>35</v>
      </c>
      <c r="E66" s="37">
        <f>E59/$E$62</f>
        <v>0.58518518518518514</v>
      </c>
      <c r="F66" s="37">
        <f>K59/$K$62</f>
        <v>0.53359683794466406</v>
      </c>
      <c r="G66" s="37">
        <f>V59/$V$62</f>
        <v>0.48369565217391303</v>
      </c>
    </row>
    <row r="67" spans="4:7">
      <c r="D67" s="75" t="s">
        <v>56</v>
      </c>
      <c r="E67" s="40">
        <f>E60/$E$62</f>
        <v>0.4148148148148148</v>
      </c>
      <c r="F67" s="37">
        <f>K60/$K$62</f>
        <v>0.466403162055336</v>
      </c>
      <c r="G67" s="37">
        <f>V60/$V$62</f>
        <v>0.51630434782608692</v>
      </c>
    </row>
    <row r="68" spans="4:7" ht="18.75">
      <c r="D68" s="42" t="s">
        <v>32</v>
      </c>
      <c r="E68" s="16">
        <f>E61/$E$62</f>
        <v>0</v>
      </c>
      <c r="F68" s="37">
        <f>K61/$K$62</f>
        <v>0</v>
      </c>
      <c r="G68" s="37">
        <f>V61/$V$62</f>
        <v>0</v>
      </c>
    </row>
    <row r="69" spans="4:7">
      <c r="E69" s="109">
        <f>SUM(E66:E68)</f>
        <v>1</v>
      </c>
      <c r="F69" s="109">
        <f t="shared" ref="F69:G69" si="11">SUM(F66:F68)</f>
        <v>1</v>
      </c>
      <c r="G69" s="109">
        <f t="shared" si="11"/>
        <v>1</v>
      </c>
    </row>
    <row r="85" spans="4:30" ht="18.75">
      <c r="D85" s="164" t="s">
        <v>71</v>
      </c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</row>
    <row r="86" spans="4:30" ht="33.6" customHeight="1">
      <c r="D86" s="154" t="s">
        <v>84</v>
      </c>
      <c r="E86" s="155"/>
      <c r="F86" s="155"/>
      <c r="G86" s="156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60"/>
      <c r="Z86" s="160"/>
      <c r="AA86" s="160"/>
      <c r="AB86" s="160"/>
      <c r="AC86" s="160"/>
      <c r="AD86" s="161"/>
    </row>
    <row r="87" spans="4:30" ht="33.6" customHeight="1">
      <c r="D87" s="157" t="s">
        <v>81</v>
      </c>
      <c r="E87" s="157"/>
      <c r="F87" s="157"/>
      <c r="G87" s="157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  <c r="AD87" s="159"/>
    </row>
    <row r="88" spans="4:30" ht="33.6" customHeight="1">
      <c r="D88" s="157" t="s">
        <v>83</v>
      </c>
      <c r="E88" s="157"/>
      <c r="F88" s="157"/>
      <c r="G88" s="157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3"/>
    </row>
    <row r="89" spans="4:30" ht="33.6" customHeight="1">
      <c r="D89" s="157" t="s">
        <v>70</v>
      </c>
      <c r="E89" s="157"/>
      <c r="F89" s="157"/>
      <c r="G89" s="157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3"/>
    </row>
    <row r="90" spans="4:30" ht="33.6" customHeight="1">
      <c r="D90" s="157" t="s">
        <v>82</v>
      </c>
      <c r="E90" s="157"/>
      <c r="F90" s="157"/>
      <c r="G90" s="157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3"/>
    </row>
    <row r="91" spans="4:30">
      <c r="D91" s="134"/>
    </row>
    <row r="92" spans="4:30">
      <c r="Z92" s="137"/>
      <c r="AA92" s="138"/>
      <c r="AB92" s="138"/>
      <c r="AC92" s="138"/>
      <c r="AD92" s="138"/>
    </row>
  </sheetData>
  <mergeCells count="45">
    <mergeCell ref="K60:U60"/>
    <mergeCell ref="E56:AC56"/>
    <mergeCell ref="E62:J62"/>
    <mergeCell ref="E60:J60"/>
    <mergeCell ref="V60:AC60"/>
    <mergeCell ref="D2:AE2"/>
    <mergeCell ref="E7:P7"/>
    <mergeCell ref="E8:P8"/>
    <mergeCell ref="R8:V8"/>
    <mergeCell ref="X8:Y8"/>
    <mergeCell ref="AD8:AH8"/>
    <mergeCell ref="AA8:AC8"/>
    <mergeCell ref="R7:V7"/>
    <mergeCell ref="X7:Y7"/>
    <mergeCell ref="AD6:AF6"/>
    <mergeCell ref="AH12:AI12"/>
    <mergeCell ref="V57:AC57"/>
    <mergeCell ref="K57:U57"/>
    <mergeCell ref="E57:J57"/>
    <mergeCell ref="E59:J59"/>
    <mergeCell ref="V59:AC59"/>
    <mergeCell ref="K59:U59"/>
    <mergeCell ref="Y10:AC10"/>
    <mergeCell ref="AD10:AF10"/>
    <mergeCell ref="C10:D10"/>
    <mergeCell ref="E10:I10"/>
    <mergeCell ref="J10:N10"/>
    <mergeCell ref="O10:S10"/>
    <mergeCell ref="T10:X10"/>
    <mergeCell ref="D90:G90"/>
    <mergeCell ref="H90:AD90"/>
    <mergeCell ref="V61:AC61"/>
    <mergeCell ref="V62:AC62"/>
    <mergeCell ref="D88:G88"/>
    <mergeCell ref="H88:AD88"/>
    <mergeCell ref="D89:G89"/>
    <mergeCell ref="H89:AD89"/>
    <mergeCell ref="D85:AD85"/>
    <mergeCell ref="D86:G86"/>
    <mergeCell ref="H86:AD86"/>
    <mergeCell ref="D87:G87"/>
    <mergeCell ref="H87:AD87"/>
    <mergeCell ref="K61:U61"/>
    <mergeCell ref="K62:U62"/>
    <mergeCell ref="E61:J61"/>
  </mergeCells>
  <dataValidations count="1">
    <dataValidation type="list" allowBlank="1" showInputMessage="1" showErrorMessage="1" sqref="E12:AC45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I98"/>
  <sheetViews>
    <sheetView zoomScale="72" zoomScaleNormal="72" workbookViewId="0">
      <selection activeCell="E7" sqref="E7:P7"/>
    </sheetView>
  </sheetViews>
  <sheetFormatPr baseColWidth="10" defaultRowHeight="15"/>
  <cols>
    <col min="1" max="1" width="7.7109375" customWidth="1"/>
    <col min="2" max="2" width="0" hidden="1" customWidth="1"/>
    <col min="3" max="3" width="4.42578125" customWidth="1"/>
    <col min="4" max="4" width="43.42578125" customWidth="1"/>
    <col min="5" max="29" width="6.28515625" customWidth="1"/>
    <col min="30" max="30" width="14.140625" customWidth="1"/>
    <col min="31" max="31" width="16.140625" customWidth="1"/>
    <col min="32" max="32" width="13.42578125" customWidth="1"/>
    <col min="33" max="33" width="7" customWidth="1"/>
    <col min="34" max="34" width="14.140625" customWidth="1"/>
  </cols>
  <sheetData>
    <row r="1" spans="1:35" s="148" customFormat="1"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</row>
    <row r="2" spans="1:35" s="148" customFormat="1" ht="31.5">
      <c r="D2" s="249" t="s">
        <v>64</v>
      </c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</row>
    <row r="3" spans="1:35" s="148" customFormat="1"/>
    <row r="4" spans="1:35" s="148" customFormat="1"/>
    <row r="5" spans="1:35" s="148" customFormat="1"/>
    <row r="6" spans="1:35" s="148" customFormat="1">
      <c r="AD6" s="150"/>
    </row>
    <row r="7" spans="1:35" ht="22.15" customHeight="1">
      <c r="D7" s="135" t="s">
        <v>68</v>
      </c>
      <c r="E7" s="199" t="s">
        <v>98</v>
      </c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1"/>
      <c r="R7" s="198" t="s">
        <v>69</v>
      </c>
      <c r="S7" s="198"/>
      <c r="T7" s="198"/>
      <c r="U7" s="198"/>
      <c r="V7" s="198"/>
      <c r="X7" s="194">
        <v>26</v>
      </c>
      <c r="Y7" s="195"/>
      <c r="AD7" s="87"/>
    </row>
    <row r="8" spans="1:35" ht="22.15" customHeight="1">
      <c r="D8" s="136" t="s">
        <v>47</v>
      </c>
      <c r="E8" s="197" t="s">
        <v>221</v>
      </c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56"/>
      <c r="R8" s="198" t="s">
        <v>78</v>
      </c>
      <c r="S8" s="198"/>
      <c r="T8" s="198"/>
      <c r="U8" s="198"/>
      <c r="V8" s="198"/>
      <c r="X8" s="194" t="s">
        <v>222</v>
      </c>
      <c r="Y8" s="195"/>
      <c r="Z8" s="68"/>
      <c r="AA8" s="68"/>
      <c r="AD8" s="193"/>
      <c r="AE8" s="193"/>
      <c r="AF8" s="193"/>
      <c r="AG8" s="193"/>
      <c r="AH8" s="193"/>
    </row>
    <row r="9" spans="1:3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35" ht="47.25" customHeight="1">
      <c r="A10" s="56"/>
      <c r="B10" s="56"/>
      <c r="C10" s="251" t="s">
        <v>38</v>
      </c>
      <c r="D10" s="252"/>
      <c r="E10" s="220" t="s">
        <v>85</v>
      </c>
      <c r="F10" s="221"/>
      <c r="G10" s="221"/>
      <c r="H10" s="221"/>
      <c r="I10" s="222"/>
      <c r="J10" s="220" t="s">
        <v>86</v>
      </c>
      <c r="K10" s="221"/>
      <c r="L10" s="221"/>
      <c r="M10" s="221"/>
      <c r="N10" s="222"/>
      <c r="O10" s="220" t="s">
        <v>87</v>
      </c>
      <c r="P10" s="221"/>
      <c r="Q10" s="221"/>
      <c r="R10" s="221"/>
      <c r="S10" s="222"/>
      <c r="T10" s="220" t="s">
        <v>88</v>
      </c>
      <c r="U10" s="221"/>
      <c r="V10" s="221"/>
      <c r="W10" s="221"/>
      <c r="X10" s="222"/>
      <c r="Y10" s="220" t="s">
        <v>89</v>
      </c>
      <c r="Z10" s="221"/>
      <c r="AA10" s="221"/>
      <c r="AB10" s="221"/>
      <c r="AC10" s="222"/>
      <c r="AD10" s="250" t="s">
        <v>41</v>
      </c>
      <c r="AE10" s="250"/>
      <c r="AF10" s="250"/>
    </row>
    <row r="11" spans="1:35" ht="15.75" thickBot="1">
      <c r="A11" s="56"/>
      <c r="B11" s="56"/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43</v>
      </c>
      <c r="AE11" s="129" t="s">
        <v>42</v>
      </c>
      <c r="AF11" s="131" t="s">
        <v>45</v>
      </c>
    </row>
    <row r="12" spans="1:35" ht="18" customHeight="1">
      <c r="A12" s="56"/>
      <c r="B12" s="56"/>
      <c r="C12" s="57">
        <v>1</v>
      </c>
      <c r="D12" s="55" t="s">
        <v>196</v>
      </c>
      <c r="E12" s="67" t="s">
        <v>51</v>
      </c>
      <c r="F12" s="67" t="s">
        <v>51</v>
      </c>
      <c r="G12" s="67" t="s">
        <v>44</v>
      </c>
      <c r="H12" s="67" t="s">
        <v>44</v>
      </c>
      <c r="I12" s="67" t="s">
        <v>51</v>
      </c>
      <c r="J12" s="67" t="s">
        <v>51</v>
      </c>
      <c r="K12" s="67" t="s">
        <v>44</v>
      </c>
      <c r="L12" s="67" t="s">
        <v>51</v>
      </c>
      <c r="M12" s="67" t="s">
        <v>51</v>
      </c>
      <c r="N12" s="67" t="s">
        <v>44</v>
      </c>
      <c r="O12" s="67" t="s">
        <v>51</v>
      </c>
      <c r="P12" s="67" t="s">
        <v>51</v>
      </c>
      <c r="Q12" s="67" t="s">
        <v>51</v>
      </c>
      <c r="R12" s="67" t="s">
        <v>51</v>
      </c>
      <c r="S12" s="67" t="s">
        <v>51</v>
      </c>
      <c r="T12" s="67" t="s">
        <v>51</v>
      </c>
      <c r="U12" s="67" t="s">
        <v>51</v>
      </c>
      <c r="V12" s="67" t="s">
        <v>44</v>
      </c>
      <c r="W12" s="67" t="s">
        <v>51</v>
      </c>
      <c r="X12" s="67" t="s">
        <v>44</v>
      </c>
      <c r="Y12" s="67" t="s">
        <v>52</v>
      </c>
      <c r="Z12" s="67" t="s">
        <v>52</v>
      </c>
      <c r="AA12" s="67" t="s">
        <v>52</v>
      </c>
      <c r="AB12" s="67" t="s">
        <v>52</v>
      </c>
      <c r="AC12" s="67" t="s">
        <v>52</v>
      </c>
      <c r="AD12" s="128">
        <f>COUNTIF(E12:AC12,"✔")</f>
        <v>14</v>
      </c>
      <c r="AE12" s="130">
        <f>COUNTIF(E12:AC12,"X")</f>
        <v>6</v>
      </c>
      <c r="AF12" s="132">
        <f>COUNTIF(E12:AC12,"–")</f>
        <v>5</v>
      </c>
      <c r="AH12" s="191" t="s">
        <v>46</v>
      </c>
      <c r="AI12" s="192"/>
    </row>
    <row r="13" spans="1:35" ht="18" customHeight="1">
      <c r="A13" s="56"/>
      <c r="B13" s="56"/>
      <c r="C13" s="57">
        <v>2</v>
      </c>
      <c r="D13" s="55" t="s">
        <v>197</v>
      </c>
      <c r="E13" s="67" t="s">
        <v>51</v>
      </c>
      <c r="F13" s="67" t="s">
        <v>51</v>
      </c>
      <c r="G13" s="67" t="s">
        <v>44</v>
      </c>
      <c r="H13" s="67" t="s">
        <v>44</v>
      </c>
      <c r="I13" s="67" t="s">
        <v>51</v>
      </c>
      <c r="J13" s="67" t="s">
        <v>51</v>
      </c>
      <c r="K13" s="67" t="s">
        <v>51</v>
      </c>
      <c r="L13" s="67" t="s">
        <v>44</v>
      </c>
      <c r="M13" s="67" t="s">
        <v>51</v>
      </c>
      <c r="N13" s="67" t="s">
        <v>44</v>
      </c>
      <c r="O13" s="67" t="s">
        <v>51</v>
      </c>
      <c r="P13" s="67" t="s">
        <v>51</v>
      </c>
      <c r="Q13" s="67" t="s">
        <v>44</v>
      </c>
      <c r="R13" s="67" t="s">
        <v>44</v>
      </c>
      <c r="S13" s="67" t="s">
        <v>51</v>
      </c>
      <c r="T13" s="67" t="s">
        <v>51</v>
      </c>
      <c r="U13" s="67" t="s">
        <v>51</v>
      </c>
      <c r="V13" s="67" t="s">
        <v>51</v>
      </c>
      <c r="W13" s="67" t="s">
        <v>51</v>
      </c>
      <c r="X13" s="67" t="s">
        <v>51</v>
      </c>
      <c r="Y13" s="67" t="s">
        <v>51</v>
      </c>
      <c r="Z13" s="67" t="s">
        <v>44</v>
      </c>
      <c r="AA13" s="67" t="s">
        <v>51</v>
      </c>
      <c r="AB13" s="67" t="s">
        <v>51</v>
      </c>
      <c r="AC13" s="67" t="s">
        <v>51</v>
      </c>
      <c r="AD13" s="128">
        <f t="shared" ref="AD13:AD44" si="0">COUNTIF(E13:AC13,"✔")</f>
        <v>18</v>
      </c>
      <c r="AE13" s="130">
        <f t="shared" ref="AE13:AE44" si="1">COUNTIF(E13:AC13,"X")</f>
        <v>7</v>
      </c>
      <c r="AF13" s="132">
        <f t="shared" ref="AF13:AF44" si="2">COUNTIF(E13:AC13,"–")</f>
        <v>0</v>
      </c>
      <c r="AH13" s="78" t="s">
        <v>48</v>
      </c>
      <c r="AI13" s="71" t="s">
        <v>51</v>
      </c>
    </row>
    <row r="14" spans="1:35" ht="18" customHeight="1">
      <c r="A14" s="56"/>
      <c r="B14" s="56"/>
      <c r="C14" s="57">
        <v>3</v>
      </c>
      <c r="D14" s="55" t="s">
        <v>198</v>
      </c>
      <c r="E14" s="67" t="s">
        <v>51</v>
      </c>
      <c r="F14" s="67" t="s">
        <v>51</v>
      </c>
      <c r="G14" s="67" t="s">
        <v>44</v>
      </c>
      <c r="H14" s="67" t="s">
        <v>44</v>
      </c>
      <c r="I14" s="67" t="s">
        <v>44</v>
      </c>
      <c r="J14" s="67" t="s">
        <v>51</v>
      </c>
      <c r="K14" s="67" t="s">
        <v>51</v>
      </c>
      <c r="L14" s="67" t="s">
        <v>44</v>
      </c>
      <c r="M14" s="67" t="s">
        <v>44</v>
      </c>
      <c r="N14" s="67" t="s">
        <v>44</v>
      </c>
      <c r="O14" s="67" t="s">
        <v>51</v>
      </c>
      <c r="P14" s="67" t="s">
        <v>51</v>
      </c>
      <c r="Q14" s="67" t="s">
        <v>51</v>
      </c>
      <c r="R14" s="67" t="s">
        <v>44</v>
      </c>
      <c r="S14" s="67" t="s">
        <v>51</v>
      </c>
      <c r="T14" s="67" t="s">
        <v>44</v>
      </c>
      <c r="U14" s="67" t="s">
        <v>44</v>
      </c>
      <c r="V14" s="67" t="s">
        <v>44</v>
      </c>
      <c r="W14" s="67" t="s">
        <v>51</v>
      </c>
      <c r="X14" s="67" t="s">
        <v>44</v>
      </c>
      <c r="Y14" s="67" t="s">
        <v>44</v>
      </c>
      <c r="Z14" s="67" t="s">
        <v>44</v>
      </c>
      <c r="AA14" s="67" t="s">
        <v>51</v>
      </c>
      <c r="AB14" s="67" t="s">
        <v>44</v>
      </c>
      <c r="AC14" s="67" t="s">
        <v>51</v>
      </c>
      <c r="AD14" s="128">
        <f t="shared" si="0"/>
        <v>11</v>
      </c>
      <c r="AE14" s="130">
        <f t="shared" si="1"/>
        <v>14</v>
      </c>
      <c r="AF14" s="132">
        <f t="shared" si="2"/>
        <v>0</v>
      </c>
      <c r="AH14" s="78" t="s">
        <v>49</v>
      </c>
      <c r="AI14" s="72" t="s">
        <v>44</v>
      </c>
    </row>
    <row r="15" spans="1:35" ht="18" customHeight="1" thickBot="1">
      <c r="A15" s="56"/>
      <c r="B15" s="56"/>
      <c r="C15" s="57">
        <v>4</v>
      </c>
      <c r="D15" s="55" t="s">
        <v>199</v>
      </c>
      <c r="E15" s="67" t="s">
        <v>44</v>
      </c>
      <c r="F15" s="67" t="s">
        <v>51</v>
      </c>
      <c r="G15" s="67" t="s">
        <v>44</v>
      </c>
      <c r="H15" s="67" t="s">
        <v>51</v>
      </c>
      <c r="I15" s="67" t="s">
        <v>44</v>
      </c>
      <c r="J15" s="67" t="s">
        <v>51</v>
      </c>
      <c r="K15" s="67" t="s">
        <v>44</v>
      </c>
      <c r="L15" s="67" t="s">
        <v>44</v>
      </c>
      <c r="M15" s="67" t="s">
        <v>44</v>
      </c>
      <c r="N15" s="67" t="s">
        <v>44</v>
      </c>
      <c r="O15" s="67" t="s">
        <v>44</v>
      </c>
      <c r="P15" s="67" t="s">
        <v>44</v>
      </c>
      <c r="Q15" s="67" t="s">
        <v>51</v>
      </c>
      <c r="R15" s="67" t="s">
        <v>51</v>
      </c>
      <c r="S15" s="67" t="s">
        <v>44</v>
      </c>
      <c r="T15" s="67" t="s">
        <v>51</v>
      </c>
      <c r="U15" s="67" t="s">
        <v>44</v>
      </c>
      <c r="V15" s="67" t="s">
        <v>44</v>
      </c>
      <c r="W15" s="67" t="s">
        <v>51</v>
      </c>
      <c r="X15" s="67" t="s">
        <v>44</v>
      </c>
      <c r="Y15" s="67" t="s">
        <v>44</v>
      </c>
      <c r="Z15" s="67" t="s">
        <v>44</v>
      </c>
      <c r="AA15" s="67" t="s">
        <v>51</v>
      </c>
      <c r="AB15" s="67" t="s">
        <v>44</v>
      </c>
      <c r="AC15" s="67" t="s">
        <v>51</v>
      </c>
      <c r="AD15" s="128">
        <f t="shared" si="0"/>
        <v>9</v>
      </c>
      <c r="AE15" s="130">
        <f t="shared" si="1"/>
        <v>16</v>
      </c>
      <c r="AF15" s="132">
        <f t="shared" si="2"/>
        <v>0</v>
      </c>
      <c r="AH15" s="79" t="s">
        <v>50</v>
      </c>
      <c r="AI15" s="74" t="s">
        <v>52</v>
      </c>
    </row>
    <row r="16" spans="1:35" ht="18" customHeight="1">
      <c r="A16" s="56"/>
      <c r="B16" s="56"/>
      <c r="C16" s="57">
        <v>5</v>
      </c>
      <c r="D16" s="55" t="s">
        <v>200</v>
      </c>
      <c r="E16" s="67" t="s">
        <v>44</v>
      </c>
      <c r="F16" s="67" t="s">
        <v>44</v>
      </c>
      <c r="G16" s="67" t="s">
        <v>44</v>
      </c>
      <c r="H16" s="67" t="s">
        <v>51</v>
      </c>
      <c r="I16" s="67" t="s">
        <v>44</v>
      </c>
      <c r="J16" s="67" t="s">
        <v>51</v>
      </c>
      <c r="K16" s="67" t="s">
        <v>44</v>
      </c>
      <c r="L16" s="67" t="s">
        <v>44</v>
      </c>
      <c r="M16" s="67" t="s">
        <v>44</v>
      </c>
      <c r="N16" s="67" t="s">
        <v>51</v>
      </c>
      <c r="O16" s="67" t="s">
        <v>51</v>
      </c>
      <c r="P16" s="67" t="s">
        <v>51</v>
      </c>
      <c r="Q16" s="67" t="s">
        <v>44</v>
      </c>
      <c r="R16" s="67" t="s">
        <v>44</v>
      </c>
      <c r="S16" s="67" t="s">
        <v>44</v>
      </c>
      <c r="T16" s="67" t="s">
        <v>51</v>
      </c>
      <c r="U16" s="67" t="s">
        <v>44</v>
      </c>
      <c r="V16" s="67" t="s">
        <v>51</v>
      </c>
      <c r="W16" s="67" t="s">
        <v>44</v>
      </c>
      <c r="X16" s="67" t="s">
        <v>44</v>
      </c>
      <c r="Y16" s="67" t="s">
        <v>44</v>
      </c>
      <c r="Z16" s="67" t="s">
        <v>51</v>
      </c>
      <c r="AA16" s="67" t="s">
        <v>44</v>
      </c>
      <c r="AB16" s="67" t="s">
        <v>44</v>
      </c>
      <c r="AC16" s="67" t="s">
        <v>51</v>
      </c>
      <c r="AD16" s="128">
        <f t="shared" si="0"/>
        <v>9</v>
      </c>
      <c r="AE16" s="130">
        <f t="shared" si="1"/>
        <v>16</v>
      </c>
      <c r="AF16" s="132">
        <f t="shared" si="2"/>
        <v>0</v>
      </c>
      <c r="AH16" s="62"/>
      <c r="AI16" s="62"/>
    </row>
    <row r="17" spans="1:32" ht="18" customHeight="1">
      <c r="A17" s="56"/>
      <c r="B17" s="56"/>
      <c r="C17" s="57">
        <v>6</v>
      </c>
      <c r="D17" s="55" t="s">
        <v>201</v>
      </c>
      <c r="E17" s="67" t="s">
        <v>51</v>
      </c>
      <c r="F17" s="67" t="s">
        <v>51</v>
      </c>
      <c r="G17" s="67" t="s">
        <v>44</v>
      </c>
      <c r="H17" s="67" t="s">
        <v>44</v>
      </c>
      <c r="I17" s="67" t="s">
        <v>44</v>
      </c>
      <c r="J17" s="67" t="s">
        <v>51</v>
      </c>
      <c r="K17" s="67" t="s">
        <v>44</v>
      </c>
      <c r="L17" s="67" t="s">
        <v>44</v>
      </c>
      <c r="M17" s="67" t="s">
        <v>44</v>
      </c>
      <c r="N17" s="67" t="s">
        <v>51</v>
      </c>
      <c r="O17" s="67" t="s">
        <v>51</v>
      </c>
      <c r="P17" s="67" t="s">
        <v>51</v>
      </c>
      <c r="Q17" s="67" t="s">
        <v>44</v>
      </c>
      <c r="R17" s="67" t="s">
        <v>51</v>
      </c>
      <c r="S17" s="67" t="s">
        <v>51</v>
      </c>
      <c r="T17" s="67" t="s">
        <v>51</v>
      </c>
      <c r="U17" s="67" t="s">
        <v>44</v>
      </c>
      <c r="V17" s="67" t="s">
        <v>51</v>
      </c>
      <c r="W17" s="67" t="s">
        <v>51</v>
      </c>
      <c r="X17" s="67" t="s">
        <v>51</v>
      </c>
      <c r="Y17" s="67" t="s">
        <v>51</v>
      </c>
      <c r="Z17" s="67" t="s">
        <v>44</v>
      </c>
      <c r="AA17" s="67" t="s">
        <v>51</v>
      </c>
      <c r="AB17" s="67" t="s">
        <v>51</v>
      </c>
      <c r="AC17" s="67" t="s">
        <v>51</v>
      </c>
      <c r="AD17" s="128">
        <f t="shared" si="0"/>
        <v>16</v>
      </c>
      <c r="AE17" s="130">
        <f t="shared" si="1"/>
        <v>9</v>
      </c>
      <c r="AF17" s="132">
        <f t="shared" si="2"/>
        <v>0</v>
      </c>
    </row>
    <row r="18" spans="1:32" ht="18" customHeight="1">
      <c r="A18" s="56"/>
      <c r="B18" s="56"/>
      <c r="C18" s="57">
        <v>7</v>
      </c>
      <c r="D18" s="55" t="s">
        <v>202</v>
      </c>
      <c r="E18" s="67" t="s">
        <v>44</v>
      </c>
      <c r="F18" s="67" t="s">
        <v>44</v>
      </c>
      <c r="G18" s="67" t="s">
        <v>44</v>
      </c>
      <c r="H18" s="67" t="s">
        <v>51</v>
      </c>
      <c r="I18" s="67" t="s">
        <v>51</v>
      </c>
      <c r="J18" s="67" t="s">
        <v>51</v>
      </c>
      <c r="K18" s="67" t="s">
        <v>44</v>
      </c>
      <c r="L18" s="67" t="s">
        <v>51</v>
      </c>
      <c r="M18" s="67" t="s">
        <v>44</v>
      </c>
      <c r="N18" s="67" t="s">
        <v>44</v>
      </c>
      <c r="O18" s="67" t="s">
        <v>51</v>
      </c>
      <c r="P18" s="67" t="s">
        <v>51</v>
      </c>
      <c r="Q18" s="67" t="s">
        <v>44</v>
      </c>
      <c r="R18" s="67" t="s">
        <v>44</v>
      </c>
      <c r="S18" s="67" t="s">
        <v>51</v>
      </c>
      <c r="T18" s="67" t="s">
        <v>51</v>
      </c>
      <c r="U18" s="67" t="s">
        <v>51</v>
      </c>
      <c r="V18" s="67" t="s">
        <v>51</v>
      </c>
      <c r="W18" s="67" t="s">
        <v>51</v>
      </c>
      <c r="X18" s="67" t="s">
        <v>51</v>
      </c>
      <c r="Y18" s="67" t="s">
        <v>51</v>
      </c>
      <c r="Z18" s="67" t="s">
        <v>44</v>
      </c>
      <c r="AA18" s="67" t="s">
        <v>44</v>
      </c>
      <c r="AB18" s="67" t="s">
        <v>51</v>
      </c>
      <c r="AC18" s="67" t="s">
        <v>51</v>
      </c>
      <c r="AD18" s="128">
        <f t="shared" si="0"/>
        <v>15</v>
      </c>
      <c r="AE18" s="130">
        <f t="shared" si="1"/>
        <v>10</v>
      </c>
      <c r="AF18" s="132">
        <f t="shared" si="2"/>
        <v>0</v>
      </c>
    </row>
    <row r="19" spans="1:32" ht="18" customHeight="1">
      <c r="A19" s="56"/>
      <c r="B19" s="56"/>
      <c r="C19" s="57">
        <v>8</v>
      </c>
      <c r="D19" s="55" t="s">
        <v>203</v>
      </c>
      <c r="E19" s="67" t="s">
        <v>51</v>
      </c>
      <c r="F19" s="67" t="s">
        <v>51</v>
      </c>
      <c r="G19" s="67" t="s">
        <v>44</v>
      </c>
      <c r="H19" s="67" t="s">
        <v>51</v>
      </c>
      <c r="I19" s="67" t="s">
        <v>44</v>
      </c>
      <c r="J19" s="67" t="s">
        <v>44</v>
      </c>
      <c r="K19" s="67" t="s">
        <v>51</v>
      </c>
      <c r="L19" s="67" t="s">
        <v>44</v>
      </c>
      <c r="M19" s="67" t="s">
        <v>44</v>
      </c>
      <c r="N19" s="67" t="s">
        <v>51</v>
      </c>
      <c r="O19" s="67" t="s">
        <v>51</v>
      </c>
      <c r="P19" s="67" t="s">
        <v>44</v>
      </c>
      <c r="Q19" s="67" t="s">
        <v>44</v>
      </c>
      <c r="R19" s="67" t="s">
        <v>51</v>
      </c>
      <c r="S19" s="67" t="s">
        <v>51</v>
      </c>
      <c r="T19" s="67" t="s">
        <v>51</v>
      </c>
      <c r="U19" s="67" t="s">
        <v>44</v>
      </c>
      <c r="V19" s="67" t="s">
        <v>51</v>
      </c>
      <c r="W19" s="67" t="s">
        <v>51</v>
      </c>
      <c r="X19" s="67" t="s">
        <v>51</v>
      </c>
      <c r="Y19" s="67" t="s">
        <v>51</v>
      </c>
      <c r="Z19" s="67" t="s">
        <v>44</v>
      </c>
      <c r="AA19" s="67" t="s">
        <v>51</v>
      </c>
      <c r="AB19" s="67" t="s">
        <v>44</v>
      </c>
      <c r="AC19" s="67" t="s">
        <v>44</v>
      </c>
      <c r="AD19" s="128">
        <f t="shared" si="0"/>
        <v>14</v>
      </c>
      <c r="AE19" s="130">
        <f t="shared" si="1"/>
        <v>11</v>
      </c>
      <c r="AF19" s="132">
        <f t="shared" si="2"/>
        <v>0</v>
      </c>
    </row>
    <row r="20" spans="1:32" ht="18" customHeight="1">
      <c r="A20" s="56"/>
      <c r="B20" s="56"/>
      <c r="C20" s="57">
        <v>9</v>
      </c>
      <c r="D20" s="55" t="s">
        <v>204</v>
      </c>
      <c r="E20" s="67" t="s">
        <v>51</v>
      </c>
      <c r="F20" s="67" t="s">
        <v>51</v>
      </c>
      <c r="G20" s="67" t="s">
        <v>44</v>
      </c>
      <c r="H20" s="67" t="s">
        <v>44</v>
      </c>
      <c r="I20" s="67" t="s">
        <v>51</v>
      </c>
      <c r="J20" s="67" t="s">
        <v>51</v>
      </c>
      <c r="K20" s="67" t="s">
        <v>51</v>
      </c>
      <c r="L20" s="67" t="s">
        <v>51</v>
      </c>
      <c r="M20" s="67" t="s">
        <v>44</v>
      </c>
      <c r="N20" s="67" t="s">
        <v>44</v>
      </c>
      <c r="O20" s="67" t="s">
        <v>51</v>
      </c>
      <c r="P20" s="67" t="s">
        <v>44</v>
      </c>
      <c r="Q20" s="67" t="s">
        <v>44</v>
      </c>
      <c r="R20" s="67" t="s">
        <v>44</v>
      </c>
      <c r="S20" s="67" t="s">
        <v>44</v>
      </c>
      <c r="T20" s="67" t="s">
        <v>51</v>
      </c>
      <c r="U20" s="67" t="s">
        <v>44</v>
      </c>
      <c r="V20" s="67" t="s">
        <v>51</v>
      </c>
      <c r="W20" s="67" t="s">
        <v>44</v>
      </c>
      <c r="X20" s="67" t="s">
        <v>44</v>
      </c>
      <c r="Y20" s="67" t="s">
        <v>51</v>
      </c>
      <c r="Z20" s="67" t="s">
        <v>51</v>
      </c>
      <c r="AA20" s="67" t="s">
        <v>44</v>
      </c>
      <c r="AB20" s="67" t="s">
        <v>51</v>
      </c>
      <c r="AC20" s="67" t="s">
        <v>51</v>
      </c>
      <c r="AD20" s="128">
        <f t="shared" si="0"/>
        <v>13</v>
      </c>
      <c r="AE20" s="130">
        <f t="shared" si="1"/>
        <v>12</v>
      </c>
      <c r="AF20" s="132">
        <f t="shared" si="2"/>
        <v>0</v>
      </c>
    </row>
    <row r="21" spans="1:32" ht="18" customHeight="1">
      <c r="A21" s="56"/>
      <c r="B21" s="56"/>
      <c r="C21" s="57">
        <v>10</v>
      </c>
      <c r="D21" s="55" t="s">
        <v>205</v>
      </c>
      <c r="E21" s="67" t="s">
        <v>51</v>
      </c>
      <c r="F21" s="67" t="s">
        <v>51</v>
      </c>
      <c r="G21" s="67" t="s">
        <v>51</v>
      </c>
      <c r="H21" s="67" t="s">
        <v>44</v>
      </c>
      <c r="I21" s="67" t="s">
        <v>44</v>
      </c>
      <c r="J21" s="67" t="s">
        <v>51</v>
      </c>
      <c r="K21" s="67" t="s">
        <v>44</v>
      </c>
      <c r="L21" s="67" t="s">
        <v>44</v>
      </c>
      <c r="M21" s="67" t="s">
        <v>44</v>
      </c>
      <c r="N21" s="67" t="s">
        <v>51</v>
      </c>
      <c r="O21" s="67" t="s">
        <v>51</v>
      </c>
      <c r="P21" s="67" t="s">
        <v>51</v>
      </c>
      <c r="Q21" s="67" t="s">
        <v>51</v>
      </c>
      <c r="R21" s="67" t="s">
        <v>44</v>
      </c>
      <c r="S21" s="67" t="s">
        <v>44</v>
      </c>
      <c r="T21" s="67" t="s">
        <v>51</v>
      </c>
      <c r="U21" s="67" t="s">
        <v>51</v>
      </c>
      <c r="V21" s="67" t="s">
        <v>51</v>
      </c>
      <c r="W21" s="67" t="s">
        <v>51</v>
      </c>
      <c r="X21" s="67" t="s">
        <v>52</v>
      </c>
      <c r="Y21" s="67" t="s">
        <v>52</v>
      </c>
      <c r="Z21" s="67" t="s">
        <v>52</v>
      </c>
      <c r="AA21" s="67" t="s">
        <v>52</v>
      </c>
      <c r="AB21" s="67" t="s">
        <v>52</v>
      </c>
      <c r="AC21" s="67" t="s">
        <v>52</v>
      </c>
      <c r="AD21" s="128">
        <f t="shared" si="0"/>
        <v>12</v>
      </c>
      <c r="AE21" s="130">
        <f t="shared" si="1"/>
        <v>7</v>
      </c>
      <c r="AF21" s="132">
        <f t="shared" si="2"/>
        <v>6</v>
      </c>
    </row>
    <row r="22" spans="1:32" ht="18" customHeight="1">
      <c r="A22" s="56"/>
      <c r="B22" s="56"/>
      <c r="C22" s="57">
        <v>11</v>
      </c>
      <c r="D22" s="55" t="s">
        <v>206</v>
      </c>
      <c r="E22" s="67" t="s">
        <v>44</v>
      </c>
      <c r="F22" s="67" t="s">
        <v>51</v>
      </c>
      <c r="G22" s="67" t="s">
        <v>44</v>
      </c>
      <c r="H22" s="67" t="s">
        <v>44</v>
      </c>
      <c r="I22" s="67" t="s">
        <v>51</v>
      </c>
      <c r="J22" s="67" t="s">
        <v>51</v>
      </c>
      <c r="K22" s="67" t="s">
        <v>44</v>
      </c>
      <c r="L22" s="67" t="s">
        <v>44</v>
      </c>
      <c r="M22" s="67" t="s">
        <v>44</v>
      </c>
      <c r="N22" s="67" t="s">
        <v>44</v>
      </c>
      <c r="O22" s="67" t="s">
        <v>44</v>
      </c>
      <c r="P22" s="67" t="s">
        <v>44</v>
      </c>
      <c r="Q22" s="67" t="s">
        <v>51</v>
      </c>
      <c r="R22" s="67" t="s">
        <v>51</v>
      </c>
      <c r="S22" s="67" t="s">
        <v>44</v>
      </c>
      <c r="T22" s="67" t="s">
        <v>51</v>
      </c>
      <c r="U22" s="67" t="s">
        <v>44</v>
      </c>
      <c r="V22" s="67" t="s">
        <v>44</v>
      </c>
      <c r="W22" s="67" t="s">
        <v>51</v>
      </c>
      <c r="X22" s="67" t="s">
        <v>44</v>
      </c>
      <c r="Y22" s="67" t="s">
        <v>44</v>
      </c>
      <c r="Z22" s="67" t="s">
        <v>44</v>
      </c>
      <c r="AA22" s="67" t="s">
        <v>51</v>
      </c>
      <c r="AB22" s="67" t="s">
        <v>44</v>
      </c>
      <c r="AC22" s="67" t="s">
        <v>51</v>
      </c>
      <c r="AD22" s="128">
        <f t="shared" si="0"/>
        <v>9</v>
      </c>
      <c r="AE22" s="130">
        <f t="shared" si="1"/>
        <v>16</v>
      </c>
      <c r="AF22" s="132">
        <f t="shared" si="2"/>
        <v>0</v>
      </c>
    </row>
    <row r="23" spans="1:32" ht="18" customHeight="1">
      <c r="A23" s="56"/>
      <c r="B23" s="56"/>
      <c r="C23" s="57">
        <v>12</v>
      </c>
      <c r="D23" s="55" t="s">
        <v>207</v>
      </c>
      <c r="E23" s="67" t="s">
        <v>51</v>
      </c>
      <c r="F23" s="67" t="s">
        <v>51</v>
      </c>
      <c r="G23" s="67" t="s">
        <v>44</v>
      </c>
      <c r="H23" s="67" t="s">
        <v>44</v>
      </c>
      <c r="I23" s="67" t="s">
        <v>44</v>
      </c>
      <c r="J23" s="67" t="s">
        <v>51</v>
      </c>
      <c r="K23" s="67" t="s">
        <v>44</v>
      </c>
      <c r="L23" s="67" t="s">
        <v>44</v>
      </c>
      <c r="M23" s="67" t="s">
        <v>44</v>
      </c>
      <c r="N23" s="67" t="s">
        <v>44</v>
      </c>
      <c r="O23" s="67" t="s">
        <v>51</v>
      </c>
      <c r="P23" s="67" t="s">
        <v>44</v>
      </c>
      <c r="Q23" s="67" t="s">
        <v>44</v>
      </c>
      <c r="R23" s="67" t="s">
        <v>44</v>
      </c>
      <c r="S23" s="67" t="s">
        <v>51</v>
      </c>
      <c r="T23" s="67" t="s">
        <v>51</v>
      </c>
      <c r="U23" s="67" t="s">
        <v>51</v>
      </c>
      <c r="V23" s="67" t="s">
        <v>44</v>
      </c>
      <c r="W23" s="67" t="s">
        <v>44</v>
      </c>
      <c r="X23" s="67" t="s">
        <v>44</v>
      </c>
      <c r="Y23" s="67" t="s">
        <v>51</v>
      </c>
      <c r="Z23" s="67" t="s">
        <v>52</v>
      </c>
      <c r="AA23" s="67" t="s">
        <v>52</v>
      </c>
      <c r="AB23" s="67" t="s">
        <v>52</v>
      </c>
      <c r="AC23" s="67" t="s">
        <v>52</v>
      </c>
      <c r="AD23" s="128">
        <f t="shared" si="0"/>
        <v>8</v>
      </c>
      <c r="AE23" s="130">
        <f t="shared" si="1"/>
        <v>13</v>
      </c>
      <c r="AF23" s="132">
        <f t="shared" si="2"/>
        <v>4</v>
      </c>
    </row>
    <row r="24" spans="1:32" ht="18" customHeight="1">
      <c r="A24" s="56"/>
      <c r="B24" s="56"/>
      <c r="C24" s="57">
        <v>13</v>
      </c>
      <c r="D24" s="55" t="s">
        <v>208</v>
      </c>
      <c r="E24" s="67" t="s">
        <v>44</v>
      </c>
      <c r="F24" s="67" t="s">
        <v>44</v>
      </c>
      <c r="G24" s="67" t="s">
        <v>44</v>
      </c>
      <c r="H24" s="67" t="s">
        <v>52</v>
      </c>
      <c r="I24" s="67" t="s">
        <v>44</v>
      </c>
      <c r="J24" s="67" t="s">
        <v>51</v>
      </c>
      <c r="K24" s="67" t="s">
        <v>44</v>
      </c>
      <c r="L24" s="67" t="s">
        <v>44</v>
      </c>
      <c r="M24" s="67" t="s">
        <v>44</v>
      </c>
      <c r="N24" s="67" t="s">
        <v>44</v>
      </c>
      <c r="O24" s="67" t="s">
        <v>51</v>
      </c>
      <c r="P24" s="67" t="s">
        <v>51</v>
      </c>
      <c r="Q24" s="67" t="s">
        <v>44</v>
      </c>
      <c r="R24" s="67" t="s">
        <v>44</v>
      </c>
      <c r="S24" s="67" t="s">
        <v>44</v>
      </c>
      <c r="T24" s="67" t="s">
        <v>44</v>
      </c>
      <c r="U24" s="67" t="s">
        <v>51</v>
      </c>
      <c r="V24" s="67" t="s">
        <v>51</v>
      </c>
      <c r="W24" s="67" t="s">
        <v>44</v>
      </c>
      <c r="X24" s="67" t="s">
        <v>52</v>
      </c>
      <c r="Y24" s="67" t="s">
        <v>51</v>
      </c>
      <c r="Z24" s="67" t="s">
        <v>51</v>
      </c>
      <c r="AA24" s="67" t="s">
        <v>44</v>
      </c>
      <c r="AB24" s="67" t="s">
        <v>44</v>
      </c>
      <c r="AC24" s="67" t="s">
        <v>44</v>
      </c>
      <c r="AD24" s="128">
        <f t="shared" si="0"/>
        <v>7</v>
      </c>
      <c r="AE24" s="130">
        <f t="shared" si="1"/>
        <v>16</v>
      </c>
      <c r="AF24" s="132">
        <f t="shared" si="2"/>
        <v>2</v>
      </c>
    </row>
    <row r="25" spans="1:32" ht="18" customHeight="1">
      <c r="A25" s="56"/>
      <c r="B25" s="56"/>
      <c r="C25" s="57">
        <v>15</v>
      </c>
      <c r="D25" s="253" t="s">
        <v>209</v>
      </c>
      <c r="E25" s="67" t="s">
        <v>51</v>
      </c>
      <c r="F25" s="67" t="s">
        <v>51</v>
      </c>
      <c r="G25" s="67" t="s">
        <v>44</v>
      </c>
      <c r="H25" s="67" t="s">
        <v>44</v>
      </c>
      <c r="I25" s="67" t="s">
        <v>51</v>
      </c>
      <c r="J25" s="67" t="s">
        <v>51</v>
      </c>
      <c r="K25" s="67" t="s">
        <v>51</v>
      </c>
      <c r="L25" s="67" t="s">
        <v>44</v>
      </c>
      <c r="M25" s="67" t="s">
        <v>51</v>
      </c>
      <c r="N25" s="67" t="s">
        <v>51</v>
      </c>
      <c r="O25" s="67" t="s">
        <v>44</v>
      </c>
      <c r="P25" s="67" t="s">
        <v>44</v>
      </c>
      <c r="Q25" s="67" t="s">
        <v>51</v>
      </c>
      <c r="R25" s="67" t="s">
        <v>44</v>
      </c>
      <c r="S25" s="67" t="s">
        <v>51</v>
      </c>
      <c r="T25" s="67" t="s">
        <v>51</v>
      </c>
      <c r="U25" s="67" t="s">
        <v>44</v>
      </c>
      <c r="V25" s="67" t="s">
        <v>44</v>
      </c>
      <c r="W25" s="67" t="s">
        <v>51</v>
      </c>
      <c r="X25" s="67" t="s">
        <v>44</v>
      </c>
      <c r="Y25" s="67" t="s">
        <v>44</v>
      </c>
      <c r="Z25" s="67" t="s">
        <v>51</v>
      </c>
      <c r="AA25" s="67" t="s">
        <v>51</v>
      </c>
      <c r="AB25" s="67" t="s">
        <v>51</v>
      </c>
      <c r="AC25" s="67" t="s">
        <v>51</v>
      </c>
      <c r="AD25" s="128">
        <f t="shared" si="0"/>
        <v>15</v>
      </c>
      <c r="AE25" s="130">
        <f t="shared" si="1"/>
        <v>10</v>
      </c>
      <c r="AF25" s="132">
        <f t="shared" si="2"/>
        <v>0</v>
      </c>
    </row>
    <row r="26" spans="1:32" ht="18" customHeight="1">
      <c r="A26" s="56"/>
      <c r="B26" s="56"/>
      <c r="C26" s="57">
        <v>16</v>
      </c>
      <c r="D26" s="253" t="s">
        <v>210</v>
      </c>
      <c r="E26" s="67" t="s">
        <v>51</v>
      </c>
      <c r="F26" s="67" t="s">
        <v>51</v>
      </c>
      <c r="G26" s="67" t="s">
        <v>44</v>
      </c>
      <c r="H26" s="67" t="s">
        <v>44</v>
      </c>
      <c r="I26" s="67" t="s">
        <v>51</v>
      </c>
      <c r="J26" s="67" t="s">
        <v>51</v>
      </c>
      <c r="K26" s="67" t="s">
        <v>51</v>
      </c>
      <c r="L26" s="67" t="s">
        <v>51</v>
      </c>
      <c r="M26" s="67" t="s">
        <v>51</v>
      </c>
      <c r="N26" s="67" t="s">
        <v>51</v>
      </c>
      <c r="O26" s="67" t="s">
        <v>44</v>
      </c>
      <c r="P26" s="67" t="s">
        <v>44</v>
      </c>
      <c r="Q26" s="67" t="s">
        <v>44</v>
      </c>
      <c r="R26" s="67" t="s">
        <v>44</v>
      </c>
      <c r="S26" s="67" t="s">
        <v>51</v>
      </c>
      <c r="T26" s="67" t="s">
        <v>51</v>
      </c>
      <c r="U26" s="67" t="s">
        <v>44</v>
      </c>
      <c r="V26" s="67" t="s">
        <v>51</v>
      </c>
      <c r="W26" s="67" t="s">
        <v>51</v>
      </c>
      <c r="X26" s="67" t="s">
        <v>44</v>
      </c>
      <c r="Y26" s="67" t="s">
        <v>44</v>
      </c>
      <c r="Z26" s="67" t="s">
        <v>44</v>
      </c>
      <c r="AA26" s="67" t="s">
        <v>44</v>
      </c>
      <c r="AB26" s="67" t="s">
        <v>44</v>
      </c>
      <c r="AC26" s="67" t="s">
        <v>44</v>
      </c>
      <c r="AD26" s="128">
        <f t="shared" si="0"/>
        <v>12</v>
      </c>
      <c r="AE26" s="130">
        <f t="shared" si="1"/>
        <v>13</v>
      </c>
      <c r="AF26" s="132">
        <f t="shared" si="2"/>
        <v>0</v>
      </c>
    </row>
    <row r="27" spans="1:32" ht="18" customHeight="1">
      <c r="A27" s="56"/>
      <c r="B27" s="56"/>
      <c r="C27" s="57">
        <v>17</v>
      </c>
      <c r="D27" s="253" t="s">
        <v>211</v>
      </c>
      <c r="E27" s="67" t="s">
        <v>44</v>
      </c>
      <c r="F27" s="67" t="s">
        <v>44</v>
      </c>
      <c r="G27" s="67" t="s">
        <v>44</v>
      </c>
      <c r="H27" s="67" t="s">
        <v>51</v>
      </c>
      <c r="I27" s="67" t="s">
        <v>51</v>
      </c>
      <c r="J27" s="67" t="s">
        <v>51</v>
      </c>
      <c r="K27" s="67" t="s">
        <v>44</v>
      </c>
      <c r="L27" s="67" t="s">
        <v>44</v>
      </c>
      <c r="M27" s="67" t="s">
        <v>44</v>
      </c>
      <c r="N27" s="67" t="s">
        <v>44</v>
      </c>
      <c r="O27" s="67" t="s">
        <v>51</v>
      </c>
      <c r="P27" s="67" t="s">
        <v>51</v>
      </c>
      <c r="Q27" s="67" t="s">
        <v>44</v>
      </c>
      <c r="R27" s="67" t="s">
        <v>44</v>
      </c>
      <c r="S27" s="67" t="s">
        <v>51</v>
      </c>
      <c r="T27" s="67" t="s">
        <v>51</v>
      </c>
      <c r="U27" s="67" t="s">
        <v>51</v>
      </c>
      <c r="V27" s="67" t="s">
        <v>51</v>
      </c>
      <c r="W27" s="67" t="s">
        <v>51</v>
      </c>
      <c r="X27" s="67" t="s">
        <v>44</v>
      </c>
      <c r="Y27" s="67" t="s">
        <v>44</v>
      </c>
      <c r="Z27" s="67" t="s">
        <v>44</v>
      </c>
      <c r="AA27" s="67" t="s">
        <v>51</v>
      </c>
      <c r="AB27" s="67" t="s">
        <v>44</v>
      </c>
      <c r="AC27" s="67" t="s">
        <v>44</v>
      </c>
      <c r="AD27" s="128">
        <f t="shared" si="0"/>
        <v>11</v>
      </c>
      <c r="AE27" s="130">
        <f t="shared" si="1"/>
        <v>14</v>
      </c>
      <c r="AF27" s="132">
        <f t="shared" si="2"/>
        <v>0</v>
      </c>
    </row>
    <row r="28" spans="1:32" ht="18" customHeight="1">
      <c r="A28" s="56"/>
      <c r="B28" s="56"/>
      <c r="C28" s="57">
        <v>18</v>
      </c>
      <c r="D28" s="253" t="s">
        <v>212</v>
      </c>
      <c r="E28" s="67" t="s">
        <v>51</v>
      </c>
      <c r="F28" s="67" t="s">
        <v>51</v>
      </c>
      <c r="G28" s="67" t="s">
        <v>44</v>
      </c>
      <c r="H28" s="67" t="s">
        <v>44</v>
      </c>
      <c r="I28" s="67" t="s">
        <v>51</v>
      </c>
      <c r="J28" s="67" t="s">
        <v>51</v>
      </c>
      <c r="K28" s="67" t="s">
        <v>44</v>
      </c>
      <c r="L28" s="67" t="s">
        <v>51</v>
      </c>
      <c r="M28" s="67" t="s">
        <v>44</v>
      </c>
      <c r="N28" s="67" t="s">
        <v>51</v>
      </c>
      <c r="O28" s="67" t="s">
        <v>51</v>
      </c>
      <c r="P28" s="67" t="s">
        <v>51</v>
      </c>
      <c r="Q28" s="67" t="s">
        <v>44</v>
      </c>
      <c r="R28" s="67" t="s">
        <v>51</v>
      </c>
      <c r="S28" s="67" t="s">
        <v>51</v>
      </c>
      <c r="T28" s="67" t="s">
        <v>51</v>
      </c>
      <c r="U28" s="67" t="s">
        <v>44</v>
      </c>
      <c r="V28" s="67" t="s">
        <v>44</v>
      </c>
      <c r="W28" s="67" t="s">
        <v>51</v>
      </c>
      <c r="X28" s="67" t="s">
        <v>44</v>
      </c>
      <c r="Y28" s="67" t="s">
        <v>51</v>
      </c>
      <c r="Z28" s="67" t="s">
        <v>44</v>
      </c>
      <c r="AA28" s="67" t="s">
        <v>51</v>
      </c>
      <c r="AB28" s="67" t="s">
        <v>44</v>
      </c>
      <c r="AC28" s="67" t="s">
        <v>44</v>
      </c>
      <c r="AD28" s="128">
        <f t="shared" si="0"/>
        <v>14</v>
      </c>
      <c r="AE28" s="130">
        <f t="shared" si="1"/>
        <v>11</v>
      </c>
      <c r="AF28" s="132">
        <f t="shared" si="2"/>
        <v>0</v>
      </c>
    </row>
    <row r="29" spans="1:32" ht="18" customHeight="1">
      <c r="A29" s="56"/>
      <c r="B29" s="56"/>
      <c r="C29" s="57">
        <v>19</v>
      </c>
      <c r="D29" s="253" t="s">
        <v>213</v>
      </c>
      <c r="E29" s="67" t="s">
        <v>51</v>
      </c>
      <c r="F29" s="67" t="s">
        <v>44</v>
      </c>
      <c r="G29" s="67" t="s">
        <v>51</v>
      </c>
      <c r="H29" s="67" t="s">
        <v>44</v>
      </c>
      <c r="I29" s="67" t="s">
        <v>51</v>
      </c>
      <c r="J29" s="67" t="s">
        <v>51</v>
      </c>
      <c r="K29" s="67" t="s">
        <v>51</v>
      </c>
      <c r="L29" s="67" t="s">
        <v>44</v>
      </c>
      <c r="M29" s="67" t="s">
        <v>44</v>
      </c>
      <c r="N29" s="67" t="s">
        <v>44</v>
      </c>
      <c r="O29" s="67" t="s">
        <v>51</v>
      </c>
      <c r="P29" s="67" t="s">
        <v>51</v>
      </c>
      <c r="Q29" s="67" t="s">
        <v>44</v>
      </c>
      <c r="R29" s="67" t="s">
        <v>44</v>
      </c>
      <c r="S29" s="67" t="s">
        <v>51</v>
      </c>
      <c r="T29" s="67" t="s">
        <v>51</v>
      </c>
      <c r="U29" s="67" t="s">
        <v>51</v>
      </c>
      <c r="V29" s="67" t="s">
        <v>51</v>
      </c>
      <c r="W29" s="67" t="s">
        <v>51</v>
      </c>
      <c r="X29" s="67" t="s">
        <v>44</v>
      </c>
      <c r="Y29" s="67" t="s">
        <v>51</v>
      </c>
      <c r="Z29" s="67" t="s">
        <v>51</v>
      </c>
      <c r="AA29" s="67" t="s">
        <v>51</v>
      </c>
      <c r="AB29" s="67" t="s">
        <v>44</v>
      </c>
      <c r="AC29" s="67" t="s">
        <v>51</v>
      </c>
      <c r="AD29" s="128">
        <f t="shared" si="0"/>
        <v>16</v>
      </c>
      <c r="AE29" s="130">
        <f t="shared" si="1"/>
        <v>9</v>
      </c>
      <c r="AF29" s="132">
        <f t="shared" si="2"/>
        <v>0</v>
      </c>
    </row>
    <row r="30" spans="1:32" ht="18" customHeight="1">
      <c r="A30" s="56"/>
      <c r="B30" s="56"/>
      <c r="C30" s="57">
        <v>20</v>
      </c>
      <c r="D30" s="253" t="s">
        <v>214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128">
        <f t="shared" si="0"/>
        <v>0</v>
      </c>
      <c r="AE30" s="130">
        <f t="shared" si="1"/>
        <v>0</v>
      </c>
      <c r="AF30" s="132">
        <f t="shared" si="2"/>
        <v>0</v>
      </c>
    </row>
    <row r="31" spans="1:32" ht="18" customHeight="1">
      <c r="A31" s="56"/>
      <c r="B31" s="56"/>
      <c r="C31" s="57">
        <v>21</v>
      </c>
      <c r="D31" s="253" t="s">
        <v>215</v>
      </c>
      <c r="E31" s="67" t="s">
        <v>51</v>
      </c>
      <c r="F31" s="67" t="s">
        <v>51</v>
      </c>
      <c r="G31" s="67" t="s">
        <v>44</v>
      </c>
      <c r="H31" s="67" t="s">
        <v>44</v>
      </c>
      <c r="I31" s="67" t="s">
        <v>44</v>
      </c>
      <c r="J31" s="67" t="s">
        <v>51</v>
      </c>
      <c r="K31" s="67" t="s">
        <v>51</v>
      </c>
      <c r="L31" s="67" t="s">
        <v>44</v>
      </c>
      <c r="M31" s="67" t="s">
        <v>44</v>
      </c>
      <c r="N31" s="67" t="s">
        <v>51</v>
      </c>
      <c r="O31" s="67" t="s">
        <v>51</v>
      </c>
      <c r="P31" s="67" t="s">
        <v>51</v>
      </c>
      <c r="Q31" s="67" t="s">
        <v>44</v>
      </c>
      <c r="R31" s="67" t="s">
        <v>44</v>
      </c>
      <c r="S31" s="67" t="s">
        <v>51</v>
      </c>
      <c r="T31" s="67" t="s">
        <v>51</v>
      </c>
      <c r="U31" s="67" t="s">
        <v>51</v>
      </c>
      <c r="V31" s="67" t="s">
        <v>51</v>
      </c>
      <c r="W31" s="67" t="s">
        <v>51</v>
      </c>
      <c r="X31" s="67" t="s">
        <v>44</v>
      </c>
      <c r="Y31" s="67" t="s">
        <v>44</v>
      </c>
      <c r="Z31" s="67" t="s">
        <v>51</v>
      </c>
      <c r="AA31" s="67" t="s">
        <v>51</v>
      </c>
      <c r="AB31" s="67" t="s">
        <v>44</v>
      </c>
      <c r="AC31" s="67" t="s">
        <v>51</v>
      </c>
      <c r="AD31" s="128">
        <f t="shared" si="0"/>
        <v>15</v>
      </c>
      <c r="AE31" s="130">
        <f t="shared" si="1"/>
        <v>10</v>
      </c>
      <c r="AF31" s="132">
        <f t="shared" si="2"/>
        <v>0</v>
      </c>
    </row>
    <row r="32" spans="1:32" ht="18" customHeight="1">
      <c r="A32" s="56"/>
      <c r="B32" s="56"/>
      <c r="C32" s="57">
        <v>22</v>
      </c>
      <c r="D32" s="253" t="s">
        <v>216</v>
      </c>
      <c r="E32" s="67" t="s">
        <v>51</v>
      </c>
      <c r="F32" s="67" t="s">
        <v>51</v>
      </c>
      <c r="G32" s="67" t="s">
        <v>44</v>
      </c>
      <c r="H32" s="67" t="s">
        <v>44</v>
      </c>
      <c r="I32" s="67" t="s">
        <v>51</v>
      </c>
      <c r="J32" s="67" t="s">
        <v>51</v>
      </c>
      <c r="K32" s="67" t="s">
        <v>51</v>
      </c>
      <c r="L32" s="67" t="s">
        <v>44</v>
      </c>
      <c r="M32" s="67" t="s">
        <v>44</v>
      </c>
      <c r="N32" s="67" t="s">
        <v>51</v>
      </c>
      <c r="O32" s="67" t="s">
        <v>51</v>
      </c>
      <c r="P32" s="67" t="s">
        <v>44</v>
      </c>
      <c r="Q32" s="67" t="s">
        <v>51</v>
      </c>
      <c r="R32" s="67" t="s">
        <v>51</v>
      </c>
      <c r="S32" s="67" t="s">
        <v>51</v>
      </c>
      <c r="T32" s="67" t="s">
        <v>51</v>
      </c>
      <c r="U32" s="67" t="s">
        <v>44</v>
      </c>
      <c r="V32" s="67" t="s">
        <v>51</v>
      </c>
      <c r="W32" s="67" t="s">
        <v>51</v>
      </c>
      <c r="X32" s="67" t="s">
        <v>51</v>
      </c>
      <c r="Y32" s="67" t="s">
        <v>51</v>
      </c>
      <c r="Z32" s="67" t="s">
        <v>44</v>
      </c>
      <c r="AA32" s="67" t="s">
        <v>44</v>
      </c>
      <c r="AB32" s="67" t="s">
        <v>44</v>
      </c>
      <c r="AC32" s="67" t="s">
        <v>51</v>
      </c>
      <c r="AD32" s="128">
        <f t="shared" si="0"/>
        <v>16</v>
      </c>
      <c r="AE32" s="130">
        <f t="shared" si="1"/>
        <v>9</v>
      </c>
      <c r="AF32" s="132">
        <f t="shared" si="2"/>
        <v>0</v>
      </c>
    </row>
    <row r="33" spans="1:32" ht="18" customHeight="1">
      <c r="A33" s="56"/>
      <c r="B33" s="56"/>
      <c r="C33" s="57">
        <v>23</v>
      </c>
      <c r="D33" s="253" t="s">
        <v>217</v>
      </c>
      <c r="E33" s="67" t="s">
        <v>51</v>
      </c>
      <c r="F33" s="67" t="s">
        <v>51</v>
      </c>
      <c r="G33" s="67" t="s">
        <v>44</v>
      </c>
      <c r="H33" s="67" t="s">
        <v>44</v>
      </c>
      <c r="I33" s="67" t="s">
        <v>51</v>
      </c>
      <c r="J33" s="67" t="s">
        <v>51</v>
      </c>
      <c r="K33" s="67" t="s">
        <v>44</v>
      </c>
      <c r="L33" s="67" t="s">
        <v>51</v>
      </c>
      <c r="M33" s="67" t="s">
        <v>44</v>
      </c>
      <c r="N33" s="67" t="s">
        <v>51</v>
      </c>
      <c r="O33" s="67" t="s">
        <v>44</v>
      </c>
      <c r="P33" s="67" t="s">
        <v>44</v>
      </c>
      <c r="Q33" s="67" t="s">
        <v>51</v>
      </c>
      <c r="R33" s="67" t="s">
        <v>44</v>
      </c>
      <c r="S33" s="67" t="s">
        <v>51</v>
      </c>
      <c r="T33" s="67" t="s">
        <v>51</v>
      </c>
      <c r="U33" s="67" t="s">
        <v>44</v>
      </c>
      <c r="V33" s="67" t="s">
        <v>44</v>
      </c>
      <c r="W33" s="67" t="s">
        <v>51</v>
      </c>
      <c r="X33" s="67" t="s">
        <v>44</v>
      </c>
      <c r="Y33" s="67" t="s">
        <v>51</v>
      </c>
      <c r="Z33" s="67" t="s">
        <v>51</v>
      </c>
      <c r="AA33" s="67" t="s">
        <v>51</v>
      </c>
      <c r="AB33" s="67" t="s">
        <v>44</v>
      </c>
      <c r="AC33" s="67" t="s">
        <v>44</v>
      </c>
      <c r="AD33" s="128">
        <f t="shared" si="0"/>
        <v>13</v>
      </c>
      <c r="AE33" s="130">
        <f t="shared" si="1"/>
        <v>12</v>
      </c>
      <c r="AF33" s="132">
        <f t="shared" si="2"/>
        <v>0</v>
      </c>
    </row>
    <row r="34" spans="1:32" ht="18" customHeight="1">
      <c r="A34" s="56"/>
      <c r="B34" s="56"/>
      <c r="C34" s="57">
        <v>24</v>
      </c>
      <c r="D34" s="253" t="s">
        <v>218</v>
      </c>
      <c r="E34" s="67" t="s">
        <v>51</v>
      </c>
      <c r="F34" s="67" t="s">
        <v>44</v>
      </c>
      <c r="G34" s="67" t="s">
        <v>44</v>
      </c>
      <c r="H34" s="67" t="s">
        <v>51</v>
      </c>
      <c r="I34" s="67" t="s">
        <v>51</v>
      </c>
      <c r="J34" s="67" t="s">
        <v>51</v>
      </c>
      <c r="K34" s="67" t="s">
        <v>44</v>
      </c>
      <c r="L34" s="67" t="s">
        <v>44</v>
      </c>
      <c r="M34" s="67" t="s">
        <v>44</v>
      </c>
      <c r="N34" s="67" t="s">
        <v>51</v>
      </c>
      <c r="O34" s="67" t="s">
        <v>51</v>
      </c>
      <c r="P34" s="67" t="s">
        <v>51</v>
      </c>
      <c r="Q34" s="67" t="s">
        <v>51</v>
      </c>
      <c r="R34" s="67" t="s">
        <v>44</v>
      </c>
      <c r="S34" s="67" t="s">
        <v>51</v>
      </c>
      <c r="T34" s="67" t="s">
        <v>51</v>
      </c>
      <c r="U34" s="67" t="s">
        <v>52</v>
      </c>
      <c r="V34" s="67" t="s">
        <v>51</v>
      </c>
      <c r="W34" s="67" t="s">
        <v>51</v>
      </c>
      <c r="X34" s="67" t="s">
        <v>44</v>
      </c>
      <c r="Y34" s="67" t="s">
        <v>51</v>
      </c>
      <c r="Z34" s="67" t="s">
        <v>44</v>
      </c>
      <c r="AA34" s="67" t="s">
        <v>51</v>
      </c>
      <c r="AB34" s="67" t="s">
        <v>44</v>
      </c>
      <c r="AC34" s="67" t="s">
        <v>51</v>
      </c>
      <c r="AD34" s="128">
        <f t="shared" si="0"/>
        <v>15</v>
      </c>
      <c r="AE34" s="130">
        <f t="shared" si="1"/>
        <v>9</v>
      </c>
      <c r="AF34" s="132">
        <f t="shared" si="2"/>
        <v>1</v>
      </c>
    </row>
    <row r="35" spans="1:32" ht="18" customHeight="1">
      <c r="A35" s="56"/>
      <c r="B35" s="56"/>
      <c r="C35" s="57">
        <v>25</v>
      </c>
      <c r="D35" s="253" t="s">
        <v>219</v>
      </c>
      <c r="E35" s="67" t="s">
        <v>51</v>
      </c>
      <c r="F35" s="67" t="s">
        <v>51</v>
      </c>
      <c r="G35" s="67" t="s">
        <v>44</v>
      </c>
      <c r="H35" s="67" t="s">
        <v>44</v>
      </c>
      <c r="I35" s="67" t="s">
        <v>51</v>
      </c>
      <c r="J35" s="67" t="s">
        <v>51</v>
      </c>
      <c r="K35" s="67" t="s">
        <v>51</v>
      </c>
      <c r="L35" s="67" t="s">
        <v>44</v>
      </c>
      <c r="M35" s="67" t="s">
        <v>44</v>
      </c>
      <c r="N35" s="67" t="s">
        <v>51</v>
      </c>
      <c r="O35" s="67" t="s">
        <v>51</v>
      </c>
      <c r="P35" s="67" t="s">
        <v>44</v>
      </c>
      <c r="Q35" s="67" t="s">
        <v>51</v>
      </c>
      <c r="R35" s="67" t="s">
        <v>51</v>
      </c>
      <c r="S35" s="67" t="s">
        <v>51</v>
      </c>
      <c r="T35" s="67" t="s">
        <v>51</v>
      </c>
      <c r="U35" s="67" t="s">
        <v>44</v>
      </c>
      <c r="V35" s="67" t="s">
        <v>51</v>
      </c>
      <c r="W35" s="67" t="s">
        <v>51</v>
      </c>
      <c r="X35" s="67" t="s">
        <v>51</v>
      </c>
      <c r="Y35" s="67" t="s">
        <v>51</v>
      </c>
      <c r="Z35" s="67" t="s">
        <v>51</v>
      </c>
      <c r="AA35" s="67" t="s">
        <v>44</v>
      </c>
      <c r="AB35" s="67" t="s">
        <v>44</v>
      </c>
      <c r="AC35" s="67" t="s">
        <v>44</v>
      </c>
      <c r="AD35" s="128">
        <f t="shared" si="0"/>
        <v>16</v>
      </c>
      <c r="AE35" s="130">
        <f t="shared" si="1"/>
        <v>9</v>
      </c>
      <c r="AF35" s="132">
        <f t="shared" si="2"/>
        <v>0</v>
      </c>
    </row>
    <row r="36" spans="1:32" ht="18" customHeight="1">
      <c r="A36" s="56"/>
      <c r="B36" s="56"/>
      <c r="C36" s="57">
        <v>26</v>
      </c>
      <c r="D36" s="253" t="s">
        <v>220</v>
      </c>
      <c r="E36" s="67" t="s">
        <v>51</v>
      </c>
      <c r="F36" s="67" t="s">
        <v>51</v>
      </c>
      <c r="G36" s="67" t="s">
        <v>44</v>
      </c>
      <c r="H36" s="67" t="s">
        <v>44</v>
      </c>
      <c r="I36" s="67" t="s">
        <v>44</v>
      </c>
      <c r="J36" s="67" t="s">
        <v>51</v>
      </c>
      <c r="K36" s="67" t="s">
        <v>51</v>
      </c>
      <c r="L36" s="67" t="s">
        <v>44</v>
      </c>
      <c r="M36" s="67" t="s">
        <v>44</v>
      </c>
      <c r="N36" s="67" t="s">
        <v>51</v>
      </c>
      <c r="O36" s="67" t="s">
        <v>51</v>
      </c>
      <c r="P36" s="67" t="s">
        <v>51</v>
      </c>
      <c r="Q36" s="67" t="s">
        <v>44</v>
      </c>
      <c r="R36" s="67" t="s">
        <v>44</v>
      </c>
      <c r="S36" s="67" t="s">
        <v>51</v>
      </c>
      <c r="T36" s="67" t="s">
        <v>51</v>
      </c>
      <c r="U36" s="67" t="s">
        <v>51</v>
      </c>
      <c r="V36" s="67" t="s">
        <v>51</v>
      </c>
      <c r="W36" s="67" t="s">
        <v>51</v>
      </c>
      <c r="X36" s="67" t="s">
        <v>44</v>
      </c>
      <c r="Y36" s="67" t="s">
        <v>44</v>
      </c>
      <c r="Z36" s="67" t="s">
        <v>44</v>
      </c>
      <c r="AA36" s="67" t="s">
        <v>51</v>
      </c>
      <c r="AB36" s="67" t="s">
        <v>44</v>
      </c>
      <c r="AC36" s="67" t="s">
        <v>44</v>
      </c>
      <c r="AD36" s="128">
        <f t="shared" si="0"/>
        <v>13</v>
      </c>
      <c r="AE36" s="130">
        <f t="shared" si="1"/>
        <v>12</v>
      </c>
      <c r="AF36" s="132">
        <f t="shared" si="2"/>
        <v>0</v>
      </c>
    </row>
    <row r="37" spans="1:32" ht="18" customHeight="1">
      <c r="A37" s="56"/>
      <c r="B37" s="56"/>
      <c r="C37" s="57">
        <v>27</v>
      </c>
      <c r="D37" s="5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128">
        <f t="shared" si="0"/>
        <v>0</v>
      </c>
      <c r="AE37" s="130">
        <f t="shared" si="1"/>
        <v>0</v>
      </c>
      <c r="AF37" s="132">
        <f t="shared" si="2"/>
        <v>0</v>
      </c>
    </row>
    <row r="38" spans="1:32" ht="18" customHeight="1">
      <c r="A38" s="56"/>
      <c r="B38" s="56"/>
      <c r="C38" s="57">
        <v>28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128">
        <f t="shared" si="0"/>
        <v>0</v>
      </c>
      <c r="AE38" s="130">
        <f t="shared" si="1"/>
        <v>0</v>
      </c>
      <c r="AF38" s="132">
        <f t="shared" si="2"/>
        <v>0</v>
      </c>
    </row>
    <row r="39" spans="1:32" ht="18" customHeight="1">
      <c r="A39" s="56"/>
      <c r="B39" s="56"/>
      <c r="C39" s="57">
        <v>29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128">
        <f t="shared" si="0"/>
        <v>0</v>
      </c>
      <c r="AE39" s="130">
        <f t="shared" si="1"/>
        <v>0</v>
      </c>
      <c r="AF39" s="132">
        <f t="shared" si="2"/>
        <v>0</v>
      </c>
    </row>
    <row r="40" spans="1:32" ht="18" customHeight="1">
      <c r="A40" s="56"/>
      <c r="B40" s="56"/>
      <c r="C40" s="57">
        <v>30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128">
        <f t="shared" si="0"/>
        <v>0</v>
      </c>
      <c r="AE40" s="130">
        <f t="shared" si="1"/>
        <v>0</v>
      </c>
      <c r="AF40" s="132">
        <f t="shared" si="2"/>
        <v>0</v>
      </c>
    </row>
    <row r="41" spans="1:32" ht="18" customHeight="1">
      <c r="A41" s="56"/>
      <c r="B41" s="56"/>
      <c r="C41" s="57">
        <v>31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128">
        <f t="shared" si="0"/>
        <v>0</v>
      </c>
      <c r="AE41" s="130">
        <f t="shared" si="1"/>
        <v>0</v>
      </c>
      <c r="AF41" s="132">
        <f t="shared" si="2"/>
        <v>0</v>
      </c>
    </row>
    <row r="42" spans="1:32" ht="18" customHeight="1">
      <c r="A42" s="56"/>
      <c r="B42" s="56"/>
      <c r="C42" s="57">
        <v>32</v>
      </c>
      <c r="D42" s="5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128">
        <f t="shared" si="0"/>
        <v>0</v>
      </c>
      <c r="AE42" s="130">
        <f t="shared" si="1"/>
        <v>0</v>
      </c>
      <c r="AF42" s="132">
        <f t="shared" si="2"/>
        <v>0</v>
      </c>
    </row>
    <row r="43" spans="1:32" ht="18" customHeight="1">
      <c r="A43" s="56"/>
      <c r="B43" s="56"/>
      <c r="C43" s="57">
        <v>33</v>
      </c>
      <c r="D43" s="5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128">
        <f t="shared" si="0"/>
        <v>0</v>
      </c>
      <c r="AE43" s="130">
        <f t="shared" si="1"/>
        <v>0</v>
      </c>
      <c r="AF43" s="132">
        <f t="shared" si="2"/>
        <v>0</v>
      </c>
    </row>
    <row r="44" spans="1:32" ht="18" customHeight="1">
      <c r="A44" s="56"/>
      <c r="B44" s="56"/>
      <c r="C44" s="57">
        <v>34</v>
      </c>
      <c r="D44" s="5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128">
        <f t="shared" si="0"/>
        <v>0</v>
      </c>
      <c r="AE44" s="130">
        <f t="shared" si="1"/>
        <v>0</v>
      </c>
      <c r="AF44" s="132">
        <f t="shared" si="2"/>
        <v>0</v>
      </c>
    </row>
    <row r="45" spans="1:3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spans="1:32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2" ht="31.5" customHeight="1">
      <c r="C47" s="1"/>
      <c r="D47" s="9" t="s">
        <v>0</v>
      </c>
      <c r="E47" s="8" t="s">
        <v>1</v>
      </c>
      <c r="F47" s="8" t="s">
        <v>2</v>
      </c>
      <c r="G47" s="8" t="s">
        <v>3</v>
      </c>
      <c r="H47" s="8" t="s">
        <v>4</v>
      </c>
      <c r="I47" s="8" t="s">
        <v>5</v>
      </c>
      <c r="J47" s="8" t="s">
        <v>6</v>
      </c>
      <c r="K47" s="8" t="s">
        <v>7</v>
      </c>
      <c r="L47" s="8" t="s">
        <v>8</v>
      </c>
      <c r="M47" s="8" t="s">
        <v>9</v>
      </c>
      <c r="N47" s="8" t="s">
        <v>10</v>
      </c>
      <c r="O47" s="8" t="s">
        <v>11</v>
      </c>
      <c r="P47" s="8" t="s">
        <v>12</v>
      </c>
      <c r="Q47" s="8" t="s">
        <v>13</v>
      </c>
      <c r="R47" s="8" t="s">
        <v>14</v>
      </c>
      <c r="S47" s="8" t="s">
        <v>15</v>
      </c>
      <c r="T47" s="8" t="s">
        <v>16</v>
      </c>
      <c r="U47" s="8" t="s">
        <v>17</v>
      </c>
      <c r="V47" s="8" t="s">
        <v>18</v>
      </c>
      <c r="W47" s="8" t="s">
        <v>19</v>
      </c>
      <c r="X47" s="8" t="s">
        <v>20</v>
      </c>
      <c r="Y47" s="8" t="s">
        <v>21</v>
      </c>
      <c r="Z47" s="8" t="s">
        <v>22</v>
      </c>
      <c r="AA47" s="8" t="s">
        <v>23</v>
      </c>
      <c r="AB47" s="8" t="s">
        <v>24</v>
      </c>
      <c r="AC47" s="8" t="s">
        <v>25</v>
      </c>
      <c r="AD47" s="31" t="s">
        <v>30</v>
      </c>
      <c r="AE47" s="6" t="s">
        <v>36</v>
      </c>
    </row>
    <row r="48" spans="1:32">
      <c r="C48" s="1"/>
      <c r="D48" s="10" t="s">
        <v>35</v>
      </c>
      <c r="E48" s="12">
        <f>COUNTIF(E12:E44,"✔")</f>
        <v>18</v>
      </c>
      <c r="F48" s="12">
        <f>COUNTIF(F12:F44,"✔")</f>
        <v>18</v>
      </c>
      <c r="G48" s="12">
        <f>COUNTIF(G12:G44,"✔")</f>
        <v>2</v>
      </c>
      <c r="H48" s="12">
        <f>COUNTIF(H12:H44,"✔")</f>
        <v>6</v>
      </c>
      <c r="I48" s="12">
        <f>COUNTIF(I12:I44,"✔")</f>
        <v>14</v>
      </c>
      <c r="J48" s="12">
        <f>COUNTIF(J12:J44,"✔")</f>
        <v>23</v>
      </c>
      <c r="K48" s="12">
        <f>COUNTIF(K12:K44,"✔")</f>
        <v>11</v>
      </c>
      <c r="L48" s="12">
        <f>COUNTIF(L12:L44,"✔")</f>
        <v>6</v>
      </c>
      <c r="M48" s="12">
        <f>COUNTIF(M12:M44,"✔")</f>
        <v>4</v>
      </c>
      <c r="N48" s="12">
        <f>COUNTIF(N12:N44,"✔")</f>
        <v>13</v>
      </c>
      <c r="O48" s="12">
        <f>COUNTIF(O12:O44,"✔")</f>
        <v>19</v>
      </c>
      <c r="P48" s="12">
        <f>COUNTIF(P12:P44,"✔")</f>
        <v>14</v>
      </c>
      <c r="Q48" s="12">
        <f>COUNTIF(Q12:Q44,"✔")</f>
        <v>10</v>
      </c>
      <c r="R48" s="12">
        <f>COUNTIF(R12:R44,"✔")</f>
        <v>8</v>
      </c>
      <c r="S48" s="12">
        <f>COUNTIF(S12:S44,"✔")</f>
        <v>18</v>
      </c>
      <c r="T48" s="12">
        <f>COUNTIF(T12:T44,"✔")</f>
        <v>22</v>
      </c>
      <c r="U48" s="12">
        <f>COUNTIF(U12:U44,"✔")</f>
        <v>10</v>
      </c>
      <c r="V48" s="12">
        <f>COUNTIF(V12:V44,"✔")</f>
        <v>16</v>
      </c>
      <c r="W48" s="12">
        <f>COUNTIF(W12:W44,"✔")</f>
        <v>20</v>
      </c>
      <c r="X48" s="12">
        <f>COUNTIF(X12:X44,"✔")</f>
        <v>6</v>
      </c>
      <c r="Y48" s="12">
        <f>COUNTIF(Y12:Y44,"✔")</f>
        <v>13</v>
      </c>
      <c r="Z48" s="12">
        <f>COUNTIF(Z12:Z44,"✔")</f>
        <v>8</v>
      </c>
      <c r="AA48" s="12">
        <f>COUNTIF(AA12:AA44,"✔")</f>
        <v>14</v>
      </c>
      <c r="AB48" s="12">
        <f>COUNTIF(AB12:AB44,"✔")</f>
        <v>5</v>
      </c>
      <c r="AC48" s="12">
        <f>COUNTIF(AC12:AC44,"✔")</f>
        <v>13</v>
      </c>
      <c r="AD48" s="20">
        <f>SUM(E48:AC48)</f>
        <v>311</v>
      </c>
      <c r="AE48" s="14">
        <f>AD48/$AD$51</f>
        <v>0.51833333333333331</v>
      </c>
    </row>
    <row r="49" spans="3:31">
      <c r="C49" s="1"/>
      <c r="D49" s="69" t="s">
        <v>65</v>
      </c>
      <c r="E49" s="12">
        <f>COUNTIF(E12:E44,"X")</f>
        <v>6</v>
      </c>
      <c r="F49" s="12">
        <f>COUNTIF(F12:F44,"X")</f>
        <v>6</v>
      </c>
      <c r="G49" s="12">
        <f>COUNTIF(G12:G44,"X")</f>
        <v>22</v>
      </c>
      <c r="H49" s="12">
        <f>COUNTIF(H12:H44,"X")</f>
        <v>17</v>
      </c>
      <c r="I49" s="12">
        <f>COUNTIF(I12:I44,"X")</f>
        <v>10</v>
      </c>
      <c r="J49" s="12">
        <f>COUNTIF(J12:J44,"X")</f>
        <v>1</v>
      </c>
      <c r="K49" s="12">
        <f>COUNTIF(K12:K44,"X")</f>
        <v>13</v>
      </c>
      <c r="L49" s="12">
        <f>COUNTIF(L12:L44,"X")</f>
        <v>18</v>
      </c>
      <c r="M49" s="12">
        <f>COUNTIF(M12:M44,"X")</f>
        <v>20</v>
      </c>
      <c r="N49" s="12">
        <f>COUNTIF(N12:N44,"X")</f>
        <v>11</v>
      </c>
      <c r="O49" s="12">
        <f>COUNTIF(O12:O44,"X")</f>
        <v>5</v>
      </c>
      <c r="P49" s="12">
        <f>COUNTIF(P12:P44,"X")</f>
        <v>10</v>
      </c>
      <c r="Q49" s="12">
        <f>COUNTIF(Q12:Q44,"X")</f>
        <v>14</v>
      </c>
      <c r="R49" s="12">
        <f>COUNTIF(R12:R44,"X")</f>
        <v>16</v>
      </c>
      <c r="S49" s="12">
        <f>COUNTIF(S12:S44,"X")</f>
        <v>6</v>
      </c>
      <c r="T49" s="12">
        <f>COUNTIF(T12:T44,"X")</f>
        <v>2</v>
      </c>
      <c r="U49" s="12">
        <f>COUNTIF(U12:U44,"X")</f>
        <v>13</v>
      </c>
      <c r="V49" s="12">
        <f>COUNTIF(V12:V44,"X")</f>
        <v>8</v>
      </c>
      <c r="W49" s="12">
        <f>COUNTIF(W12:W44,"X")</f>
        <v>4</v>
      </c>
      <c r="X49" s="12">
        <f>COUNTIF(X12:X44,"X")</f>
        <v>16</v>
      </c>
      <c r="Y49" s="12">
        <f>COUNTIF(Y12:Y44,"X")</f>
        <v>9</v>
      </c>
      <c r="Z49" s="12">
        <f>COUNTIF(Z12:Z44,"X")</f>
        <v>13</v>
      </c>
      <c r="AA49" s="12">
        <f>COUNTIF(AA12:AA44,"X")</f>
        <v>7</v>
      </c>
      <c r="AB49" s="12">
        <f>COUNTIF(AB12:AB44,"X")</f>
        <v>16</v>
      </c>
      <c r="AC49" s="12">
        <f>COUNTIF(AC12:AC44,"X")</f>
        <v>8</v>
      </c>
      <c r="AD49" s="21">
        <f t="shared" ref="AD49:AD50" si="3">SUM(E49:AC49)</f>
        <v>271</v>
      </c>
      <c r="AE49" s="15">
        <f>AD49/$AD$51</f>
        <v>0.45166666666666666</v>
      </c>
    </row>
    <row r="50" spans="3:31" ht="18.75">
      <c r="C50" s="1"/>
      <c r="D50" s="43" t="s">
        <v>32</v>
      </c>
      <c r="E50" s="12">
        <f>COUNTIF(E12:E44,"–")</f>
        <v>0</v>
      </c>
      <c r="F50" s="12">
        <f>COUNTIF(F12:F44,"–")</f>
        <v>0</v>
      </c>
      <c r="G50" s="12">
        <f>COUNTIF(G12:G44,"–")</f>
        <v>0</v>
      </c>
      <c r="H50" s="12">
        <f>COUNTIF(H12:H44,"–")</f>
        <v>1</v>
      </c>
      <c r="I50" s="12">
        <f>COUNTIF(I12:I44,"–")</f>
        <v>0</v>
      </c>
      <c r="J50" s="12">
        <f>COUNTIF(J12:J44,"–")</f>
        <v>0</v>
      </c>
      <c r="K50" s="12">
        <f>COUNTIF(K12:K44,"–")</f>
        <v>0</v>
      </c>
      <c r="L50" s="12">
        <f>COUNTIF(L12:L44,"–")</f>
        <v>0</v>
      </c>
      <c r="M50" s="12">
        <f>COUNTIF(M12:M44,"–")</f>
        <v>0</v>
      </c>
      <c r="N50" s="12">
        <f>COUNTIF(N12:N44,"–")</f>
        <v>0</v>
      </c>
      <c r="O50" s="12">
        <f>COUNTIF(O12:O44,"–")</f>
        <v>0</v>
      </c>
      <c r="P50" s="12">
        <f>COUNTIF(P12:P44,"–")</f>
        <v>0</v>
      </c>
      <c r="Q50" s="12">
        <f>COUNTIF(Q12:Q44,"–")</f>
        <v>0</v>
      </c>
      <c r="R50" s="12">
        <f>COUNTIF(R12:R44,"–")</f>
        <v>0</v>
      </c>
      <c r="S50" s="12">
        <f>COUNTIF(S12:S44,"–")</f>
        <v>0</v>
      </c>
      <c r="T50" s="12">
        <f>COUNTIF(T12:T44,"–")</f>
        <v>0</v>
      </c>
      <c r="U50" s="12">
        <f>COUNTIF(U12:U44,"–")</f>
        <v>1</v>
      </c>
      <c r="V50" s="12">
        <f>COUNTIF(V12:V44,"–")</f>
        <v>0</v>
      </c>
      <c r="W50" s="12">
        <f>COUNTIF(W12:W44,"–")</f>
        <v>0</v>
      </c>
      <c r="X50" s="12">
        <f>COUNTIF(X12:X44,"–")</f>
        <v>2</v>
      </c>
      <c r="Y50" s="12">
        <f>COUNTIF(Y12:Y44,"–")</f>
        <v>2</v>
      </c>
      <c r="Z50" s="12">
        <f>COUNTIF(Z12:Z44,"–")</f>
        <v>3</v>
      </c>
      <c r="AA50" s="12">
        <f>COUNTIF(AA12:AA44,"–")</f>
        <v>3</v>
      </c>
      <c r="AB50" s="12">
        <f>COUNTIF(AB12:AB44,"–")</f>
        <v>3</v>
      </c>
      <c r="AC50" s="12">
        <f>COUNTIF(AC12:AC44,"–")</f>
        <v>3</v>
      </c>
      <c r="AD50" s="44">
        <f t="shared" si="3"/>
        <v>18</v>
      </c>
      <c r="AE50" s="17">
        <f t="shared" ref="AE50:AE51" si="4">AD50/$AD$51</f>
        <v>0.03</v>
      </c>
    </row>
    <row r="51" spans="3:31">
      <c r="C51" s="1"/>
      <c r="D51" s="13" t="s">
        <v>30</v>
      </c>
      <c r="E51" s="22">
        <f t="shared" ref="E51:AD51" si="5">SUM(E48:E50)</f>
        <v>24</v>
      </c>
      <c r="F51" s="22">
        <f t="shared" si="5"/>
        <v>24</v>
      </c>
      <c r="G51" s="22">
        <f t="shared" si="5"/>
        <v>24</v>
      </c>
      <c r="H51" s="22">
        <f t="shared" si="5"/>
        <v>24</v>
      </c>
      <c r="I51" s="22">
        <f t="shared" si="5"/>
        <v>24</v>
      </c>
      <c r="J51" s="22">
        <f t="shared" si="5"/>
        <v>24</v>
      </c>
      <c r="K51" s="22">
        <f t="shared" si="5"/>
        <v>24</v>
      </c>
      <c r="L51" s="22">
        <f t="shared" si="5"/>
        <v>24</v>
      </c>
      <c r="M51" s="22">
        <f t="shared" si="5"/>
        <v>24</v>
      </c>
      <c r="N51" s="22">
        <f t="shared" si="5"/>
        <v>24</v>
      </c>
      <c r="O51" s="22">
        <f t="shared" si="5"/>
        <v>24</v>
      </c>
      <c r="P51" s="22">
        <f t="shared" si="5"/>
        <v>24</v>
      </c>
      <c r="Q51" s="22">
        <f t="shared" si="5"/>
        <v>24</v>
      </c>
      <c r="R51" s="22">
        <f t="shared" si="5"/>
        <v>24</v>
      </c>
      <c r="S51" s="22">
        <f t="shared" si="5"/>
        <v>24</v>
      </c>
      <c r="T51" s="22">
        <f t="shared" si="5"/>
        <v>24</v>
      </c>
      <c r="U51" s="22">
        <f t="shared" si="5"/>
        <v>24</v>
      </c>
      <c r="V51" s="22">
        <f t="shared" si="5"/>
        <v>24</v>
      </c>
      <c r="W51" s="22">
        <f t="shared" si="5"/>
        <v>24</v>
      </c>
      <c r="X51" s="22">
        <f t="shared" si="5"/>
        <v>24</v>
      </c>
      <c r="Y51" s="22">
        <f t="shared" si="5"/>
        <v>24</v>
      </c>
      <c r="Z51" s="22">
        <f t="shared" si="5"/>
        <v>24</v>
      </c>
      <c r="AA51" s="22">
        <f t="shared" si="5"/>
        <v>24</v>
      </c>
      <c r="AB51" s="22">
        <f t="shared" si="5"/>
        <v>24</v>
      </c>
      <c r="AC51" s="22">
        <f t="shared" si="5"/>
        <v>24</v>
      </c>
      <c r="AD51" s="23">
        <f t="shared" si="5"/>
        <v>600</v>
      </c>
      <c r="AE51" s="34">
        <f t="shared" si="4"/>
        <v>1</v>
      </c>
    </row>
    <row r="52" spans="3:31">
      <c r="C52" s="1"/>
      <c r="D52" s="4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7"/>
    </row>
    <row r="53" spans="3:31">
      <c r="C53" s="1"/>
      <c r="D53" s="2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1"/>
    </row>
    <row r="54" spans="3:31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3:31">
      <c r="C55" s="1"/>
      <c r="D55" s="1"/>
      <c r="E55" s="165" t="s">
        <v>26</v>
      </c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7"/>
    </row>
    <row r="56" spans="3:31" ht="23.25" customHeight="1">
      <c r="C56" s="1"/>
      <c r="D56" s="1"/>
      <c r="E56" s="168" t="s">
        <v>27</v>
      </c>
      <c r="F56" s="169"/>
      <c r="G56" s="169"/>
      <c r="H56" s="169"/>
      <c r="I56" s="170"/>
      <c r="J56" s="248" t="s">
        <v>28</v>
      </c>
      <c r="K56" s="179"/>
      <c r="L56" s="179"/>
      <c r="M56" s="179"/>
      <c r="N56" s="179"/>
      <c r="O56" s="179"/>
      <c r="P56" s="179"/>
      <c r="Q56" s="179"/>
      <c r="R56" s="179"/>
      <c r="S56" s="179"/>
      <c r="T56" s="180"/>
      <c r="U56" s="240" t="s">
        <v>33</v>
      </c>
      <c r="V56" s="241"/>
      <c r="W56" s="241"/>
      <c r="X56" s="241"/>
      <c r="Y56" s="241"/>
      <c r="Z56" s="241"/>
      <c r="AA56" s="241"/>
      <c r="AB56" s="241"/>
      <c r="AC56" s="242"/>
    </row>
    <row r="57" spans="3:31">
      <c r="C57" s="1"/>
      <c r="D57" s="1"/>
      <c r="E57" s="30" t="s">
        <v>1</v>
      </c>
      <c r="F57" s="30" t="s">
        <v>2</v>
      </c>
      <c r="G57" s="30" t="s">
        <v>6</v>
      </c>
      <c r="H57" s="30" t="s">
        <v>11</v>
      </c>
      <c r="I57" s="30" t="s">
        <v>16</v>
      </c>
      <c r="J57" s="38" t="s">
        <v>3</v>
      </c>
      <c r="K57" s="38" t="s">
        <v>7</v>
      </c>
      <c r="L57" s="38" t="s">
        <v>8</v>
      </c>
      <c r="M57" s="38" t="s">
        <v>12</v>
      </c>
      <c r="N57" s="38" t="s">
        <v>14</v>
      </c>
      <c r="O57" s="38" t="s">
        <v>17</v>
      </c>
      <c r="P57" s="38" t="s">
        <v>18</v>
      </c>
      <c r="Q57" s="38" t="s">
        <v>19</v>
      </c>
      <c r="R57" s="38" t="s">
        <v>21</v>
      </c>
      <c r="S57" s="38" t="s">
        <v>22</v>
      </c>
      <c r="T57" s="39" t="s">
        <v>23</v>
      </c>
      <c r="U57" s="50" t="s">
        <v>4</v>
      </c>
      <c r="V57" s="50" t="s">
        <v>5</v>
      </c>
      <c r="W57" s="50" t="s">
        <v>9</v>
      </c>
      <c r="X57" s="26" t="s">
        <v>10</v>
      </c>
      <c r="Y57" s="26" t="s">
        <v>13</v>
      </c>
      <c r="Z57" s="26" t="s">
        <v>15</v>
      </c>
      <c r="AA57" s="26" t="s">
        <v>20</v>
      </c>
      <c r="AB57" s="26" t="s">
        <v>24</v>
      </c>
      <c r="AC57" s="26" t="s">
        <v>25</v>
      </c>
    </row>
    <row r="58" spans="3:31">
      <c r="C58" s="1"/>
      <c r="D58" s="27" t="s">
        <v>35</v>
      </c>
      <c r="E58" s="181">
        <f>SUM(E48,F48,J48,O48,T48)</f>
        <v>100</v>
      </c>
      <c r="F58" s="182"/>
      <c r="G58" s="182"/>
      <c r="H58" s="182"/>
      <c r="I58" s="183"/>
      <c r="J58" s="181">
        <f>SUM(G48,K48,L48,P48,R48,U48,V48,W48,Y48,Z48,AA48)</f>
        <v>122</v>
      </c>
      <c r="K58" s="182"/>
      <c r="L58" s="182"/>
      <c r="M58" s="182"/>
      <c r="N58" s="182"/>
      <c r="O58" s="182"/>
      <c r="P58" s="182"/>
      <c r="Q58" s="182"/>
      <c r="R58" s="182"/>
      <c r="S58" s="182"/>
      <c r="T58" s="183"/>
      <c r="U58" s="181">
        <f>SUM(H48,I48,M48,N48,Q48,S48,X48,AB48,AC48)</f>
        <v>89</v>
      </c>
      <c r="V58" s="182"/>
      <c r="W58" s="182"/>
      <c r="X58" s="182"/>
      <c r="Y58" s="182"/>
      <c r="Z58" s="182"/>
      <c r="AA58" s="182"/>
      <c r="AB58" s="182"/>
      <c r="AC58" s="183"/>
      <c r="AD58" s="32">
        <f>SUM(E58:AC58)</f>
        <v>311</v>
      </c>
    </row>
    <row r="59" spans="3:31" ht="20.25" customHeight="1">
      <c r="C59" s="1"/>
      <c r="D59" s="75" t="s">
        <v>56</v>
      </c>
      <c r="E59" s="184">
        <f>SUM(E49,F49,J49,O49,T49)</f>
        <v>20</v>
      </c>
      <c r="F59" s="185"/>
      <c r="G59" s="185"/>
      <c r="H59" s="185"/>
      <c r="I59" s="186"/>
      <c r="J59" s="184">
        <f>SUM(G49,K49,L49,P49,R49,U49,V49,W49,Y49,Z49,AA49)</f>
        <v>133</v>
      </c>
      <c r="K59" s="185"/>
      <c r="L59" s="185"/>
      <c r="M59" s="185"/>
      <c r="N59" s="185"/>
      <c r="O59" s="185"/>
      <c r="P59" s="185"/>
      <c r="Q59" s="185"/>
      <c r="R59" s="185"/>
      <c r="S59" s="185"/>
      <c r="T59" s="186"/>
      <c r="U59" s="184">
        <f>SUM(H49,I49,M49,N49,Q49,S49,X49,AB49,AC49)</f>
        <v>118</v>
      </c>
      <c r="V59" s="185"/>
      <c r="W59" s="185"/>
      <c r="X59" s="185"/>
      <c r="Y59" s="185"/>
      <c r="Z59" s="185"/>
      <c r="AA59" s="185"/>
      <c r="AB59" s="185"/>
      <c r="AC59" s="186"/>
      <c r="AD59" s="45">
        <f t="shared" ref="AD59:AD60" si="6">SUM(E59:AC59)</f>
        <v>271</v>
      </c>
    </row>
    <row r="60" spans="3:31" ht="18.75">
      <c r="C60" s="1"/>
      <c r="D60" s="42" t="s">
        <v>32</v>
      </c>
      <c r="E60" s="188">
        <f>SUM(E50,F50,J50,O50,T50)</f>
        <v>0</v>
      </c>
      <c r="F60" s="189"/>
      <c r="G60" s="189"/>
      <c r="H60" s="189"/>
      <c r="I60" s="190"/>
      <c r="J60" s="188">
        <f>SUM(G50,K50,L50,P50,R50,U50,V50,W50,Y50,Z50,AA50)</f>
        <v>9</v>
      </c>
      <c r="K60" s="189"/>
      <c r="L60" s="189"/>
      <c r="M60" s="189"/>
      <c r="N60" s="189"/>
      <c r="O60" s="189"/>
      <c r="P60" s="189"/>
      <c r="Q60" s="189"/>
      <c r="R60" s="189"/>
      <c r="S60" s="189"/>
      <c r="T60" s="190"/>
      <c r="U60" s="188">
        <f>SUM(H50,I50,M50,N50,Q50,S50,X50,AB50,AC50)</f>
        <v>9</v>
      </c>
      <c r="V60" s="189"/>
      <c r="W60" s="189"/>
      <c r="X60" s="189"/>
      <c r="Y60" s="189"/>
      <c r="Z60" s="189"/>
      <c r="AA60" s="189"/>
      <c r="AB60" s="189"/>
      <c r="AC60" s="190"/>
      <c r="AD60" s="46">
        <f t="shared" si="6"/>
        <v>18</v>
      </c>
    </row>
    <row r="61" spans="3:31">
      <c r="C61" s="1"/>
      <c r="D61" s="25" t="s">
        <v>29</v>
      </c>
      <c r="E61" s="245">
        <f>SUM(E58:I60)</f>
        <v>120</v>
      </c>
      <c r="F61" s="246"/>
      <c r="G61" s="246"/>
      <c r="H61" s="246"/>
      <c r="I61" s="247"/>
      <c r="J61" s="245">
        <f>SUM(J58:T60)</f>
        <v>264</v>
      </c>
      <c r="K61" s="246"/>
      <c r="L61" s="246"/>
      <c r="M61" s="246"/>
      <c r="N61" s="246"/>
      <c r="O61" s="246"/>
      <c r="P61" s="246"/>
      <c r="Q61" s="246"/>
      <c r="R61" s="246"/>
      <c r="S61" s="246"/>
      <c r="T61" s="247"/>
      <c r="U61" s="245">
        <f>SUM(U58:AC60)</f>
        <v>216</v>
      </c>
      <c r="V61" s="246"/>
      <c r="W61" s="246"/>
      <c r="X61" s="246"/>
      <c r="Y61" s="246"/>
      <c r="Z61" s="246"/>
      <c r="AA61" s="246"/>
      <c r="AB61" s="246"/>
      <c r="AC61" s="247"/>
      <c r="AD61" s="18">
        <f>SUM(E61:AC61)</f>
        <v>600</v>
      </c>
    </row>
    <row r="62" spans="3:3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4" spans="3:31" ht="38.25" customHeight="1">
      <c r="E64" s="47" t="s">
        <v>37</v>
      </c>
      <c r="F64" s="48" t="s">
        <v>28</v>
      </c>
      <c r="G64" s="49" t="s">
        <v>33</v>
      </c>
    </row>
    <row r="65" spans="4:8">
      <c r="D65" s="27" t="s">
        <v>35</v>
      </c>
      <c r="E65" s="33">
        <f>E58/$E$61</f>
        <v>0.83333333333333337</v>
      </c>
      <c r="F65" s="33">
        <f>J58/$J$61</f>
        <v>0.4621212121212121</v>
      </c>
      <c r="G65" s="33">
        <f>U58/$U$61</f>
        <v>0.41203703703703703</v>
      </c>
    </row>
    <row r="66" spans="4:8">
      <c r="D66" s="75" t="s">
        <v>56</v>
      </c>
      <c r="E66" s="40">
        <f>E59/$E$61</f>
        <v>0.16666666666666666</v>
      </c>
      <c r="F66" s="40">
        <f>J59/$J$61</f>
        <v>0.50378787878787878</v>
      </c>
      <c r="G66" s="40">
        <f>U59/$U$61</f>
        <v>0.54629629629629628</v>
      </c>
    </row>
    <row r="67" spans="4:8" ht="18.75">
      <c r="D67" s="42" t="s">
        <v>32</v>
      </c>
      <c r="E67" s="16">
        <f>E60/$E$61</f>
        <v>0</v>
      </c>
      <c r="F67" s="16">
        <f>J60/$J$61</f>
        <v>3.4090909090909088E-2</v>
      </c>
      <c r="G67" s="16">
        <f>U60/$U$61</f>
        <v>4.1666666666666664E-2</v>
      </c>
    </row>
    <row r="68" spans="4:8">
      <c r="E68" s="5">
        <f>SUM(E65:E67)</f>
        <v>1</v>
      </c>
      <c r="F68" s="5">
        <f>SUM(F65:F67)</f>
        <v>0.99999999999999989</v>
      </c>
      <c r="G68" s="5">
        <f>SUM(G65:G67)</f>
        <v>0.99999999999999989</v>
      </c>
    </row>
    <row r="70" spans="4:8" ht="31.5" hidden="1" customHeight="1">
      <c r="E70" s="47" t="s">
        <v>37</v>
      </c>
      <c r="F70" s="48" t="s">
        <v>28</v>
      </c>
      <c r="G70" s="49" t="s">
        <v>33</v>
      </c>
    </row>
    <row r="71" spans="4:8" hidden="1">
      <c r="D71" s="27" t="s">
        <v>35</v>
      </c>
      <c r="E71" s="35">
        <f>E58/$AD$58</f>
        <v>0.32154340836012862</v>
      </c>
      <c r="F71" s="36">
        <f>J58/$AD$58</f>
        <v>0.39228295819935693</v>
      </c>
      <c r="G71" s="54">
        <f>U58/$AD$58</f>
        <v>0.2861736334405145</v>
      </c>
      <c r="H71" s="5">
        <f>SUM(E71:G71)</f>
        <v>1</v>
      </c>
    </row>
    <row r="72" spans="4:8" hidden="1">
      <c r="D72" s="28" t="s">
        <v>31</v>
      </c>
      <c r="E72" s="35">
        <f>E59/$AD$59</f>
        <v>7.3800738007380073E-2</v>
      </c>
      <c r="F72" s="36">
        <f>J59/$AD$59</f>
        <v>0.4907749077490775</v>
      </c>
      <c r="G72" s="54">
        <f>U59/$AD$59</f>
        <v>0.43542435424354242</v>
      </c>
      <c r="H72" s="5">
        <f t="shared" ref="H72:H74" si="7">SUM(E72:G72)</f>
        <v>1</v>
      </c>
    </row>
    <row r="73" spans="4:8" hidden="1">
      <c r="D73" s="29" t="s">
        <v>34</v>
      </c>
      <c r="E73" s="35" t="e">
        <f>#REF!/#REF!</f>
        <v>#REF!</v>
      </c>
      <c r="F73" s="36" t="e">
        <f>#REF!/#REF!</f>
        <v>#REF!</v>
      </c>
      <c r="G73" s="54" t="e">
        <f>#REF!/#REF!</f>
        <v>#REF!</v>
      </c>
      <c r="H73" s="5" t="e">
        <f>SUM(E73:G73)</f>
        <v>#REF!</v>
      </c>
    </row>
    <row r="74" spans="4:8" ht="18.75" hidden="1">
      <c r="D74" s="42" t="s">
        <v>32</v>
      </c>
      <c r="E74" s="35">
        <f>E60/$AD$60</f>
        <v>0</v>
      </c>
      <c r="F74" s="36">
        <f>J60/$AD$60</f>
        <v>0.5</v>
      </c>
      <c r="G74" s="54">
        <f>U60/$AD$60</f>
        <v>0.5</v>
      </c>
      <c r="H74" s="5">
        <f t="shared" si="7"/>
        <v>1</v>
      </c>
    </row>
    <row r="75" spans="4:8" hidden="1"/>
    <row r="91" spans="4:30" ht="18.75">
      <c r="D91" s="164" t="s">
        <v>71</v>
      </c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  <c r="Z91" s="164"/>
      <c r="AA91" s="164"/>
      <c r="AB91" s="164"/>
      <c r="AC91" s="164"/>
      <c r="AD91" s="164"/>
    </row>
    <row r="92" spans="4:30" ht="33.6" customHeight="1">
      <c r="D92" s="154" t="s">
        <v>84</v>
      </c>
      <c r="E92" s="155"/>
      <c r="F92" s="155"/>
      <c r="G92" s="156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1"/>
    </row>
    <row r="93" spans="4:30" ht="33.6" customHeight="1">
      <c r="D93" s="157" t="s">
        <v>81</v>
      </c>
      <c r="E93" s="157"/>
      <c r="F93" s="157"/>
      <c r="G93" s="157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9"/>
    </row>
    <row r="94" spans="4:30" ht="33.6" customHeight="1">
      <c r="D94" s="157" t="s">
        <v>83</v>
      </c>
      <c r="E94" s="157"/>
      <c r="F94" s="157"/>
      <c r="G94" s="157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  <c r="AD94" s="163"/>
    </row>
    <row r="95" spans="4:30" ht="33.6" customHeight="1">
      <c r="D95" s="157" t="s">
        <v>70</v>
      </c>
      <c r="E95" s="157"/>
      <c r="F95" s="157"/>
      <c r="G95" s="157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3"/>
    </row>
    <row r="96" spans="4:30" ht="33.6" customHeight="1">
      <c r="D96" s="157" t="s">
        <v>82</v>
      </c>
      <c r="E96" s="157"/>
      <c r="F96" s="157"/>
      <c r="G96" s="157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2"/>
      <c r="AD96" s="163"/>
    </row>
    <row r="98" spans="26:31">
      <c r="Z98" s="139"/>
      <c r="AA98" s="140"/>
      <c r="AB98" s="140"/>
      <c r="AC98" s="140"/>
      <c r="AD98" s="140"/>
      <c r="AE98" s="141"/>
    </row>
  </sheetData>
  <mergeCells count="43"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  <mergeCell ref="U59:AC59"/>
    <mergeCell ref="U60:AC60"/>
    <mergeCell ref="U61:AC61"/>
    <mergeCell ref="J58:T58"/>
    <mergeCell ref="J59:T59"/>
    <mergeCell ref="J60:T60"/>
    <mergeCell ref="J61:T61"/>
    <mergeCell ref="E60:I60"/>
    <mergeCell ref="E61:I61"/>
    <mergeCell ref="E59:I59"/>
    <mergeCell ref="E56:I56"/>
    <mergeCell ref="J56:T56"/>
    <mergeCell ref="U56:AC56"/>
    <mergeCell ref="E58:I58"/>
    <mergeCell ref="E55:AC55"/>
    <mergeCell ref="U58:AC58"/>
    <mergeCell ref="Y10:AC10"/>
    <mergeCell ref="E10:I10"/>
    <mergeCell ref="J10:N10"/>
    <mergeCell ref="O10:S10"/>
    <mergeCell ref="T10:X10"/>
    <mergeCell ref="D91:AD91"/>
    <mergeCell ref="D92:G92"/>
    <mergeCell ref="H92:AD92"/>
    <mergeCell ref="D93:G93"/>
    <mergeCell ref="H93:AD93"/>
    <mergeCell ref="D94:G94"/>
    <mergeCell ref="H94:AD94"/>
    <mergeCell ref="D95:G95"/>
    <mergeCell ref="H95:AD95"/>
    <mergeCell ref="D96:G96"/>
    <mergeCell ref="H96:AD96"/>
  </mergeCells>
  <dataValidations count="1">
    <dataValidation type="list" allowBlank="1" showInputMessage="1" showErrorMessage="1" sqref="E12:AC44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PRIMERO SEC </vt:lpstr>
      <vt:lpstr>SEGUNDO SEC</vt:lpstr>
      <vt:lpstr>TERCERO SEC</vt:lpstr>
      <vt:lpstr>CUARTO SEC</vt:lpstr>
      <vt:lpstr>QUINTO SEC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Maricarmen</dc:creator>
  <cp:lastModifiedBy>PC</cp:lastModifiedBy>
  <dcterms:created xsi:type="dcterms:W3CDTF">2021-07-15T22:15:18Z</dcterms:created>
  <dcterms:modified xsi:type="dcterms:W3CDTF">2024-05-06T14:38:38Z</dcterms:modified>
</cp:coreProperties>
</file>