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_VCP\2024_MIGUEL GRAU\EVAL DIAGNOSTICA 2024\"/>
    </mc:Choice>
  </mc:AlternateContent>
  <bookViews>
    <workbookView xWindow="-105" yWindow="-105" windowWidth="23250" windowHeight="12450" tabRatio="688"/>
  </bookViews>
  <sheets>
    <sheet name="PRIMERO SEC" sheetId="11" r:id="rId1"/>
    <sheet name="SEGUNDO SEC" sheetId="6" r:id="rId2"/>
    <sheet name="TERCERO SEC" sheetId="7" r:id="rId3"/>
    <sheet name="CUARTO SEC" sheetId="9" r:id="rId4"/>
    <sheet name="QUINTO SEC" sheetId="10" r:id="rId5"/>
    <sheet name="Hoja1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4" i="9" l="1"/>
  <c r="AC62" i="11" l="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AC59" i="11"/>
  <c r="AB59" i="11"/>
  <c r="AA59" i="11"/>
  <c r="Z59" i="11"/>
  <c r="Y59" i="11"/>
  <c r="X59" i="11"/>
  <c r="W59" i="11"/>
  <c r="W63" i="11" s="1"/>
  <c r="V59" i="11"/>
  <c r="U59" i="11"/>
  <c r="U63" i="11" s="1"/>
  <c r="T59" i="11"/>
  <c r="S59" i="11"/>
  <c r="S63" i="11" s="1"/>
  <c r="R59" i="11"/>
  <c r="Q59" i="11"/>
  <c r="Q63" i="11" s="1"/>
  <c r="P59" i="11"/>
  <c r="O59" i="11"/>
  <c r="O63" i="11" s="1"/>
  <c r="N59" i="11"/>
  <c r="M59" i="11"/>
  <c r="M63" i="11" s="1"/>
  <c r="L59" i="11"/>
  <c r="K59" i="11"/>
  <c r="J59" i="11"/>
  <c r="I59" i="11"/>
  <c r="I63" i="11" s="1"/>
  <c r="H59" i="11"/>
  <c r="G59" i="11"/>
  <c r="G63" i="11" s="1"/>
  <c r="F59" i="11"/>
  <c r="E59" i="11"/>
  <c r="AG45" i="11"/>
  <c r="AF45" i="11"/>
  <c r="AD45" i="11"/>
  <c r="AE45" i="11" s="1"/>
  <c r="AG44" i="11"/>
  <c r="AF44" i="11"/>
  <c r="AD44" i="11"/>
  <c r="AE44" i="11" s="1"/>
  <c r="AG43" i="11"/>
  <c r="AF43" i="11"/>
  <c r="AD43" i="11"/>
  <c r="AE43" i="11" s="1"/>
  <c r="AG42" i="11"/>
  <c r="AF42" i="11"/>
  <c r="AD42" i="11"/>
  <c r="AE42" i="11" s="1"/>
  <c r="AG41" i="11"/>
  <c r="AF41" i="11"/>
  <c r="AD41" i="11"/>
  <c r="AE41" i="11" s="1"/>
  <c r="AG40" i="11"/>
  <c r="AF40" i="11"/>
  <c r="AD40" i="11"/>
  <c r="AE40" i="11" s="1"/>
  <c r="AG39" i="11"/>
  <c r="AF39" i="11"/>
  <c r="AD39" i="11"/>
  <c r="AE39" i="11" s="1"/>
  <c r="AG38" i="11"/>
  <c r="AF38" i="11"/>
  <c r="AD38" i="11"/>
  <c r="AE38" i="11" s="1"/>
  <c r="AG37" i="11"/>
  <c r="AF37" i="11"/>
  <c r="AD37" i="11"/>
  <c r="AE37" i="11" s="1"/>
  <c r="AG36" i="11"/>
  <c r="AF36" i="11"/>
  <c r="AD36" i="11"/>
  <c r="AE36" i="11" s="1"/>
  <c r="AG35" i="11"/>
  <c r="AF35" i="11"/>
  <c r="AD35" i="11"/>
  <c r="AE35" i="11" s="1"/>
  <c r="AG34" i="11"/>
  <c r="AF34" i="11"/>
  <c r="AD34" i="11"/>
  <c r="AE34" i="11" s="1"/>
  <c r="AG33" i="11"/>
  <c r="AF33" i="11"/>
  <c r="AD33" i="11"/>
  <c r="AE33" i="11" s="1"/>
  <c r="AG32" i="11"/>
  <c r="AF32" i="11"/>
  <c r="AD32" i="11"/>
  <c r="AE32" i="11" s="1"/>
  <c r="AG31" i="11"/>
  <c r="AF31" i="11"/>
  <c r="AD31" i="11"/>
  <c r="AE31" i="11" s="1"/>
  <c r="AG30" i="11"/>
  <c r="AF30" i="11"/>
  <c r="AD30" i="11"/>
  <c r="AE30" i="11" s="1"/>
  <c r="AG29" i="11"/>
  <c r="AF29" i="11"/>
  <c r="AD29" i="11"/>
  <c r="AE29" i="11" s="1"/>
  <c r="AG28" i="11"/>
  <c r="AF28" i="11"/>
  <c r="AD28" i="11"/>
  <c r="AE28" i="11" s="1"/>
  <c r="AG27" i="11"/>
  <c r="AF27" i="11"/>
  <c r="AD27" i="11"/>
  <c r="AE27" i="11" s="1"/>
  <c r="AG26" i="11"/>
  <c r="AF26" i="11"/>
  <c r="AD26" i="11"/>
  <c r="AE26" i="11" s="1"/>
  <c r="AG25" i="11"/>
  <c r="AF25" i="11"/>
  <c r="AD25" i="11"/>
  <c r="AE25" i="11" s="1"/>
  <c r="AG24" i="11"/>
  <c r="AF24" i="11"/>
  <c r="AD24" i="11"/>
  <c r="AE24" i="11" s="1"/>
  <c r="AG23" i="11"/>
  <c r="AF23" i="11"/>
  <c r="AD23" i="11"/>
  <c r="AE23" i="11" s="1"/>
  <c r="AG22" i="11"/>
  <c r="AF22" i="11"/>
  <c r="AD22" i="11"/>
  <c r="AE22" i="11" s="1"/>
  <c r="AG21" i="11"/>
  <c r="AF21" i="11"/>
  <c r="AD21" i="11"/>
  <c r="AE21" i="11" s="1"/>
  <c r="AG20" i="11"/>
  <c r="AF20" i="11"/>
  <c r="AD20" i="11"/>
  <c r="AE20" i="11" s="1"/>
  <c r="AG19" i="11"/>
  <c r="AF19" i="11"/>
  <c r="AD19" i="11"/>
  <c r="AE19" i="11" s="1"/>
  <c r="AG18" i="11"/>
  <c r="AF18" i="11"/>
  <c r="AD18" i="11"/>
  <c r="AE18" i="11" s="1"/>
  <c r="AG17" i="11"/>
  <c r="AF17" i="11"/>
  <c r="AD17" i="11"/>
  <c r="AE17" i="11" s="1"/>
  <c r="AG16" i="11"/>
  <c r="AF16" i="11"/>
  <c r="AD16" i="11"/>
  <c r="AE16" i="11" s="1"/>
  <c r="AG15" i="11"/>
  <c r="AF15" i="11"/>
  <c r="AD15" i="11"/>
  <c r="AE15" i="11" s="1"/>
  <c r="AG14" i="11"/>
  <c r="AF14" i="11"/>
  <c r="AD14" i="11"/>
  <c r="AE14" i="11" s="1"/>
  <c r="AG13" i="11"/>
  <c r="AF13" i="11"/>
  <c r="AD13" i="11"/>
  <c r="AE13" i="11" s="1"/>
  <c r="AG12" i="11"/>
  <c r="AF12" i="11"/>
  <c r="AD12" i="11"/>
  <c r="AE12" i="11" s="1"/>
  <c r="Y63" i="11" l="1"/>
  <c r="K63" i="11"/>
  <c r="AB63" i="11"/>
  <c r="Z63" i="11"/>
  <c r="X63" i="11"/>
  <c r="V63" i="11"/>
  <c r="T63" i="11"/>
  <c r="R63" i="11"/>
  <c r="T72" i="11"/>
  <c r="P63" i="11"/>
  <c r="E72" i="11"/>
  <c r="N63" i="11"/>
  <c r="L63" i="11"/>
  <c r="F63" i="11"/>
  <c r="AA63" i="11"/>
  <c r="AC63" i="11"/>
  <c r="J71" i="11"/>
  <c r="T71" i="11"/>
  <c r="E71" i="11"/>
  <c r="J73" i="11"/>
  <c r="T73" i="11"/>
  <c r="E73" i="11"/>
  <c r="AD59" i="11"/>
  <c r="T70" i="11"/>
  <c r="E70" i="11"/>
  <c r="AD60" i="11"/>
  <c r="AD62" i="11"/>
  <c r="AD61" i="11"/>
  <c r="J72" i="11"/>
  <c r="E63" i="11"/>
  <c r="J70" i="11"/>
  <c r="H63" i="11"/>
  <c r="J63" i="11"/>
  <c r="E60" i="6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E74" i="11" l="1"/>
  <c r="E81" i="11" s="1"/>
  <c r="T74" i="11"/>
  <c r="G78" i="11" s="1"/>
  <c r="E80" i="11"/>
  <c r="AD73" i="11"/>
  <c r="AD71" i="11"/>
  <c r="J74" i="11"/>
  <c r="F78" i="11" s="1"/>
  <c r="AD63" i="11"/>
  <c r="AF59" i="11" s="1"/>
  <c r="G81" i="11"/>
  <c r="AD72" i="11"/>
  <c r="G80" i="11"/>
  <c r="AD70" i="11"/>
  <c r="J71" i="6"/>
  <c r="T71" i="6"/>
  <c r="E71" i="6"/>
  <c r="AD60" i="6"/>
  <c r="E79" i="11" l="1"/>
  <c r="E78" i="11"/>
  <c r="E82" i="11" s="1"/>
  <c r="G79" i="11"/>
  <c r="G82" i="11" s="1"/>
  <c r="F80" i="11"/>
  <c r="AF60" i="11"/>
  <c r="AF61" i="11"/>
  <c r="F79" i="11"/>
  <c r="F81" i="11"/>
  <c r="AD74" i="11"/>
  <c r="AF62" i="11"/>
  <c r="AD71" i="6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E50" i="7"/>
  <c r="E48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F16" i="9"/>
  <c r="AE15" i="9"/>
  <c r="AF15" i="9"/>
  <c r="AE14" i="9"/>
  <c r="AF14" i="9"/>
  <c r="AE13" i="9"/>
  <c r="AF13" i="9"/>
  <c r="E49" i="7"/>
  <c r="E61" i="6"/>
  <c r="F82" i="11" l="1"/>
  <c r="AF63" i="11"/>
  <c r="H63" i="6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59" i="7"/>
  <c r="W60" i="7"/>
  <c r="W58" i="7"/>
  <c r="K59" i="7"/>
  <c r="K60" i="7"/>
  <c r="K58" i="7"/>
  <c r="E59" i="7"/>
  <c r="E60" i="7"/>
  <c r="E58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AD50" i="7"/>
  <c r="AD49" i="7"/>
  <c r="AD48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AD61" i="10" l="1"/>
  <c r="G75" i="10" s="1"/>
  <c r="W61" i="7"/>
  <c r="G67" i="7" s="1"/>
  <c r="AD60" i="9"/>
  <c r="AD61" i="9"/>
  <c r="AD52" i="9"/>
  <c r="AE52" i="9" s="1"/>
  <c r="AD59" i="9"/>
  <c r="K62" i="9"/>
  <c r="E62" i="9"/>
  <c r="V62" i="9"/>
  <c r="AD58" i="7"/>
  <c r="K61" i="7"/>
  <c r="F65" i="7" s="1"/>
  <c r="AD59" i="7"/>
  <c r="E61" i="7"/>
  <c r="E65" i="7" s="1"/>
  <c r="AD60" i="7"/>
  <c r="AD51" i="7"/>
  <c r="AE51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AF60" i="6" l="1"/>
  <c r="AF62" i="6"/>
  <c r="AF61" i="6"/>
  <c r="AF59" i="6"/>
  <c r="F75" i="10"/>
  <c r="E75" i="10"/>
  <c r="G65" i="7"/>
  <c r="G66" i="7"/>
  <c r="E66" i="7"/>
  <c r="F80" i="6"/>
  <c r="E78" i="6"/>
  <c r="G78" i="6"/>
  <c r="AE51" i="9"/>
  <c r="E66" i="9"/>
  <c r="F68" i="9"/>
  <c r="AE50" i="9"/>
  <c r="AE49" i="9"/>
  <c r="G66" i="9"/>
  <c r="E67" i="9"/>
  <c r="G68" i="9"/>
  <c r="G67" i="9"/>
  <c r="F66" i="9"/>
  <c r="AD62" i="9"/>
  <c r="F67" i="9"/>
  <c r="F67" i="7"/>
  <c r="AD61" i="7"/>
  <c r="AE48" i="7"/>
  <c r="F66" i="7"/>
  <c r="AE49" i="7"/>
  <c r="E67" i="7"/>
  <c r="AE50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G69" i="9" l="1"/>
  <c r="F69" i="9"/>
  <c r="F82" i="6"/>
  <c r="F68" i="7"/>
  <c r="E69" i="9"/>
  <c r="E68" i="7"/>
  <c r="G68" i="7"/>
  <c r="E82" i="6"/>
  <c r="G82" i="6"/>
  <c r="AF63" i="6"/>
  <c r="H75" i="10"/>
  <c r="H72" i="10"/>
  <c r="H73" i="10"/>
  <c r="F69" i="10"/>
  <c r="H74" i="10"/>
  <c r="G69" i="10"/>
  <c r="E69" i="10"/>
</calcChain>
</file>

<file path=xl/sharedStrings.xml><?xml version="1.0" encoding="utf-8"?>
<sst xmlns="http://schemas.openxmlformats.org/spreadsheetml/2006/main" count="1058" uniqueCount="127">
  <si>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</si>
  <si>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</si>
  <si>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</si>
  <si>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</si>
  <si>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</si>
  <si>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</si>
  <si>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</si>
  <si>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</si>
  <si>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</si>
  <si>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</si>
  <si>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</si>
  <si>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</si>
  <si>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</si>
  <si>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</si>
  <si>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</si>
  <si>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</si>
  <si>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</si>
  <si>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</si>
  <si>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</si>
  <si>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</si>
  <si>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</si>
  <si>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</si>
  <si>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</si>
  <si>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</si>
  <si>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</si>
  <si>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</si>
  <si>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</si>
  <si>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</si>
  <si>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</si>
  <si>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</si>
  <si>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</si>
  <si>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</si>
  <si>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</si>
  <si>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</si>
  <si>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</si>
  <si>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</si>
  <si>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</si>
  <si>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</si>
  <si>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</si>
  <si>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</si>
  <si>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</si>
  <si>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</si>
  <si>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</si>
  <si>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</si>
  <si>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</si>
  <si>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</si>
  <si>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</si>
  <si>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</si>
  <si>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</si>
  <si>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</si>
  <si>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</si>
  <si>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</si>
  <si>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</si>
  <si>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</si>
  <si>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</si>
  <si>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</si>
  <si>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</si>
  <si>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</si>
  <si>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</si>
  <si>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</si>
  <si>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</si>
  <si>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</si>
  <si>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</si>
  <si>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</si>
  <si>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</si>
  <si>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</si>
  <si>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</si>
  <si>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</si>
  <si>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</si>
  <si>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</si>
  <si>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</si>
  <si>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</si>
  <si>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</si>
  <si>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</si>
  <si>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</si>
  <si>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</si>
  <si>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</si>
  <si>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</si>
  <si>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</si>
  <si>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</si>
  <si>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</si>
  <si>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</si>
  <si>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</si>
  <si>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</si>
  <si>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</si>
  <si>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</si>
  <si>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</si>
  <si>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</si>
  <si>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</si>
  <si>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</si>
  <si>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</si>
  <si>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</si>
  <si>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</si>
  <si>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I.E.S.T. "MIGUEL GRAU" SAN PEDRO DE HUAYLLATA</t>
  </si>
  <si>
    <t>UNICA</t>
  </si>
  <si>
    <t>YANETH VERONICA CANAHUA SAGUA</t>
  </si>
  <si>
    <t>CHAMBI  CANDIA, Yhonatan Moises</t>
  </si>
  <si>
    <t>MAMANI QUILLI, Frank David</t>
  </si>
  <si>
    <t>MAMANI QUILLI, Jhon Alex</t>
  </si>
  <si>
    <t xml:space="preserve">MAMANI QUIÑONES, Lorena </t>
  </si>
  <si>
    <t>QUISPE TICONA, Angelica Rhumelia</t>
  </si>
  <si>
    <t>CHURA LLANQUE, Deysi Yudith</t>
  </si>
  <si>
    <t>TURPO TURPO, Bethy Yazmin</t>
  </si>
  <si>
    <t>ACERO COILA, Marina Hilaria</t>
  </si>
  <si>
    <t>CURO QUILLI, Luis Victor Raul</t>
  </si>
  <si>
    <t xml:space="preserve">       REGISTRO DEL KIT DE EVALUACIÓN DIAGNÓSTICA DE LECTURA - 1er GRADO</t>
  </si>
  <si>
    <t>CANDIA CACERES, Reyner Ismael</t>
  </si>
  <si>
    <t>HUANACUNI APAZA, Jhon Richard</t>
  </si>
  <si>
    <t xml:space="preserve">LLANQUE MAQUERA, Roxana </t>
  </si>
  <si>
    <t>MARCA RAMOS, Ivan Alexis</t>
  </si>
  <si>
    <t>TURPO TURPO, Diego Armando</t>
  </si>
  <si>
    <t>Se aceptan como respuestas parciales, en que los estudiantes comprenden la situacion de cambio pero saben que hay una unica forma de responder la pregunta.</t>
  </si>
  <si>
    <t>los motios son variados: la distraccion de alternativas, interpretacion de manera erronea, el tema es nueva y poco conocimiento del mismo.</t>
  </si>
  <si>
    <t>falta de comprension del tema del texto, tienen dificultades para aplicarlos conceptos aprendidos a nuevas situaciones, el estrés y el nerviosismo durante la evaluacion.</t>
  </si>
  <si>
    <t>Recomendar a los estudiantes a que lean bien, utilicen las tecnicas de lectura en el texto, preguntar a la docente si tiene dificultad para entender.</t>
  </si>
  <si>
    <t>Recomendar a los estudiantes a que lean bien, utilicen las tecnicas de lectura en el texto, preguntar a la docente si tiene dificultad para entender y mucha concentracion.</t>
  </si>
  <si>
    <t>falta de comprension del tema del texto, tienen dificultades para aplicarlos conceptos aprendidos a nuevas situaciones, el estrés y el nerviosismo durante la evaluacion</t>
  </si>
  <si>
    <t>Alternativa 6, alternativa 24.</t>
  </si>
  <si>
    <t>Alternativa 1, Alternativa 6.</t>
  </si>
  <si>
    <t>Alternativa 9, Alternativa 10, Alternativa 13, Alternativa 15, Alternativa 17, Alternativa 20, Alternativa 24.</t>
  </si>
  <si>
    <t>Alternativa 2, alternativa 6, alternativa 16, alternativa 21, alternativa 22, alternativa 23.</t>
  </si>
  <si>
    <t>Alternativa 1, alternativa 5, alternativa 8,  alternativa 9, alternativa 10, alternativa 11, alternativa 13,  alternativa 17, alternativa 20, alternativa 24, alternativa 25.</t>
  </si>
  <si>
    <t>Alternativa 1,  alternativa 4,  alternativa 5,  alternativa 7,  alternativa 9,  alternativa 12,  alternativa 19,  alternativa 20, alternativa 23, alternativa 25.</t>
  </si>
  <si>
    <t>Alternativa 4, alternativa 5, alternativa 6, alternativa 10, alternativa 11, alternativa 13, alternativa 16, alternativa 22, alternativa 23, alternativa 25.</t>
  </si>
  <si>
    <t>Alternativa 2, alternativa 8, alternativa 12, alternativa 14, alternativa 17, alternativa 18, alternativa 19, alternativa 21, alternativa 24.</t>
  </si>
  <si>
    <t>Alternativa 5, alternativa 11 Y alternativa 23</t>
  </si>
  <si>
    <t>Alternativa 1,  alternativa 2,  alternativa 4,  alternativa 6,  alternativa 9,  alternativa 12,  alternativa 17,  alternativa 19, alternativa 20,  alternativa 24, alternativa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</si>
</sst>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5" fillId="0" borderId="0"/>
    <xf numFmtId="164" fontId="2" fillId="0" borderId="14">
      <alignment horizontal="center"/>
    </xf>
  </cellStyleXfs>
  <cellXfs count="237">
    <xf numFmtId="0" fontId="0" fillId="0" borderId="0" xfId="0"/>
    <xf numFmtId="0" fontId="0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9" fontId="0" fillId="0" borderId="2" xfId="0" applyNumberFormat="1" applyBorder="1"/>
    <xf numFmtId="0" fontId="9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8" fillId="12" borderId="6" xfId="0" applyFont="1" applyFill="1" applyBorder="1"/>
    <xf numFmtId="0" fontId="15" fillId="16" borderId="2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5" fillId="17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3" fillId="13" borderId="0" xfId="0" applyFont="1" applyFill="1" applyAlignment="1"/>
    <xf numFmtId="0" fontId="14" fillId="20" borderId="2" xfId="0" applyFont="1" applyFill="1" applyBorder="1" applyAlignment="1">
      <alignment horizontal="center" vertical="center"/>
    </xf>
    <xf numFmtId="0" fontId="8" fillId="12" borderId="9" xfId="0" applyFont="1" applyFill="1" applyBorder="1"/>
    <xf numFmtId="0" fontId="8" fillId="5" borderId="10" xfId="0" applyFont="1" applyFill="1" applyBorder="1"/>
    <xf numFmtId="0" fontId="8" fillId="22" borderId="11" xfId="0" applyFont="1" applyFill="1" applyBorder="1"/>
    <xf numFmtId="0" fontId="14" fillId="1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3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5" fillId="9" borderId="2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8" fillId="19" borderId="12" xfId="0" applyFont="1" applyFill="1" applyBorder="1"/>
    <xf numFmtId="0" fontId="8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5" fillId="20" borderId="2" xfId="0" applyFont="1" applyFill="1" applyBorder="1" applyAlignment="1">
      <alignment horizontal="center" vertical="center"/>
    </xf>
    <xf numFmtId="0" fontId="8" fillId="12" borderId="2" xfId="0" applyFont="1" applyFill="1" applyBorder="1"/>
    <xf numFmtId="0" fontId="8" fillId="19" borderId="2" xfId="0" applyFont="1" applyFill="1" applyBorder="1"/>
    <xf numFmtId="0" fontId="3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0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5" fillId="5" borderId="1" xfId="0" applyFont="1" applyFill="1" applyBorder="1"/>
    <xf numFmtId="0" fontId="0" fillId="0" borderId="17" xfId="0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5" fillId="5" borderId="10" xfId="0" applyFont="1" applyFill="1" applyBorder="1"/>
    <xf numFmtId="0" fontId="33" fillId="0" borderId="14" xfId="0" applyFont="1" applyBorder="1"/>
    <xf numFmtId="0" fontId="33" fillId="0" borderId="18" xfId="0" applyFont="1" applyBorder="1"/>
    <xf numFmtId="0" fontId="20" fillId="11" borderId="2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21" fillId="11" borderId="2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39" fillId="0" borderId="17" xfId="0" applyFont="1" applyBorder="1" applyAlignment="1">
      <alignment horizontal="center" vertical="center"/>
    </xf>
    <xf numFmtId="0" fontId="5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2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5" fillId="27" borderId="20" xfId="0" applyFont="1" applyFill="1" applyBorder="1"/>
    <xf numFmtId="9" fontId="0" fillId="0" borderId="0" xfId="0" applyNumberFormat="1"/>
    <xf numFmtId="0" fontId="24" fillId="12" borderId="2" xfId="0" applyFont="1" applyFill="1" applyBorder="1" applyAlignment="1">
      <alignment horizontal="center" vertical="center"/>
    </xf>
    <xf numFmtId="0" fontId="24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4" fillId="19" borderId="2" xfId="0" applyFont="1" applyFill="1" applyBorder="1" applyAlignment="1">
      <alignment horizontal="center" vertical="center"/>
    </xf>
    <xf numFmtId="0" fontId="24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4" fillId="12" borderId="2" xfId="0" applyFont="1" applyFill="1" applyBorder="1" applyAlignment="1">
      <alignment vertical="center"/>
    </xf>
    <xf numFmtId="0" fontId="26" fillId="12" borderId="2" xfId="0" applyFont="1" applyFill="1" applyBorder="1" applyAlignment="1">
      <alignment horizontal="center" vertical="center"/>
    </xf>
    <xf numFmtId="0" fontId="24" fillId="30" borderId="2" xfId="0" applyFont="1" applyFill="1" applyBorder="1" applyAlignment="1">
      <alignment vertical="center"/>
    </xf>
    <xf numFmtId="0" fontId="26" fillId="30" borderId="2" xfId="0" applyFont="1" applyFill="1" applyBorder="1" applyAlignment="1">
      <alignment horizontal="center" vertical="center"/>
    </xf>
    <xf numFmtId="0" fontId="24" fillId="29" borderId="2" xfId="0" applyFont="1" applyFill="1" applyBorder="1" applyAlignment="1">
      <alignment vertical="center"/>
    </xf>
    <xf numFmtId="0" fontId="26" fillId="29" borderId="2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8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8" fillId="29" borderId="2" xfId="0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29" fillId="9" borderId="13" xfId="0" applyFont="1" applyFill="1" applyBorder="1"/>
    <xf numFmtId="0" fontId="29" fillId="9" borderId="2" xfId="0" applyFont="1" applyFill="1" applyBorder="1" applyAlignment="1">
      <alignment horizontal="left"/>
    </xf>
    <xf numFmtId="0" fontId="43" fillId="31" borderId="0" xfId="0" applyFont="1" applyFill="1"/>
    <xf numFmtId="0" fontId="0" fillId="31" borderId="0" xfId="0" applyFill="1"/>
    <xf numFmtId="0" fontId="43" fillId="19" borderId="0" xfId="0" applyFont="1" applyFill="1"/>
    <xf numFmtId="0" fontId="0" fillId="19" borderId="0" xfId="0" applyFont="1" applyFill="1"/>
    <xf numFmtId="0" fontId="0" fillId="0" borderId="0" xfId="0" applyFont="1"/>
    <xf numFmtId="0" fontId="42" fillId="32" borderId="0" xfId="0" applyFont="1" applyFill="1"/>
    <xf numFmtId="0" fontId="42" fillId="31" borderId="0" xfId="0" applyFont="1" applyFill="1"/>
    <xf numFmtId="0" fontId="46" fillId="0" borderId="0" xfId="0" applyFont="1" applyAlignment="1">
      <alignment horizontal="center"/>
    </xf>
    <xf numFmtId="0" fontId="46" fillId="0" borderId="0" xfId="0" applyFont="1"/>
    <xf numFmtId="0" fontId="0" fillId="0" borderId="0" xfId="0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6" fillId="0" borderId="0" xfId="0" applyFont="1" applyProtection="1">
      <protection hidden="1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37" fillId="26" borderId="2" xfId="0" applyFont="1" applyFill="1" applyBorder="1" applyAlignment="1">
      <alignment horizontal="left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7" fillId="18" borderId="4" xfId="0" applyFont="1" applyFill="1" applyBorder="1" applyAlignment="1">
      <alignment horizontal="center" wrapText="1"/>
    </xf>
    <xf numFmtId="0" fontId="37" fillId="18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13" fillId="33" borderId="2" xfId="0" applyFont="1" applyFill="1" applyBorder="1" applyAlignment="1">
      <alignment horizontal="center"/>
    </xf>
    <xf numFmtId="0" fontId="37" fillId="26" borderId="3" xfId="0" applyFont="1" applyFill="1" applyBorder="1" applyAlignment="1">
      <alignment horizontal="left" wrapText="1"/>
    </xf>
    <xf numFmtId="0" fontId="37" fillId="26" borderId="4" xfId="0" applyFont="1" applyFill="1" applyBorder="1" applyAlignment="1">
      <alignment horizontal="left" wrapText="1"/>
    </xf>
    <xf numFmtId="0" fontId="37" fillId="26" borderId="5" xfId="0" applyFont="1" applyFill="1" applyBorder="1" applyAlignment="1">
      <alignment horizontal="left" wrapText="1"/>
    </xf>
    <xf numFmtId="0" fontId="36" fillId="18" borderId="4" xfId="0" applyFont="1" applyFill="1" applyBorder="1" applyAlignment="1">
      <alignment horizontal="center" wrapText="1"/>
    </xf>
    <xf numFmtId="0" fontId="36" fillId="18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4" fillId="11" borderId="2" xfId="0" applyFont="1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0" fontId="16" fillId="13" borderId="5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 wrapText="1"/>
    </xf>
    <xf numFmtId="0" fontId="19" fillId="15" borderId="4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 wrapText="1"/>
    </xf>
    <xf numFmtId="0" fontId="52" fillId="24" borderId="3" xfId="0" applyFont="1" applyFill="1" applyBorder="1" applyAlignment="1">
      <alignment horizontal="center" vertical="center" wrapText="1"/>
    </xf>
    <xf numFmtId="0" fontId="52" fillId="24" borderId="4" xfId="0" applyFont="1" applyFill="1" applyBorder="1" applyAlignment="1">
      <alignment horizontal="center" vertical="center" wrapText="1"/>
    </xf>
    <xf numFmtId="0" fontId="52" fillId="24" borderId="5" xfId="0" applyFont="1" applyFill="1" applyBorder="1" applyAlignment="1">
      <alignment horizontal="center" vertical="center" wrapText="1"/>
    </xf>
    <xf numFmtId="0" fontId="27" fillId="24" borderId="3" xfId="0" applyFont="1" applyFill="1" applyBorder="1" applyAlignment="1">
      <alignment horizontal="center" vertical="center"/>
    </xf>
    <xf numFmtId="0" fontId="27" fillId="24" borderId="5" xfId="0" applyFont="1" applyFill="1" applyBorder="1" applyAlignment="1">
      <alignment horizontal="center" vertical="center"/>
    </xf>
    <xf numFmtId="0" fontId="51" fillId="24" borderId="3" xfId="0" applyFont="1" applyFill="1" applyBorder="1" applyAlignment="1">
      <alignment horizontal="center" vertical="center" wrapText="1"/>
    </xf>
    <xf numFmtId="0" fontId="51" fillId="24" borderId="4" xfId="0" applyFont="1" applyFill="1" applyBorder="1" applyAlignment="1">
      <alignment horizontal="center" vertical="center" wrapText="1"/>
    </xf>
    <xf numFmtId="0" fontId="51" fillId="24" borderId="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22" fillId="29" borderId="3" xfId="0" applyFont="1" applyFill="1" applyBorder="1" applyAlignment="1">
      <alignment horizontal="center"/>
    </xf>
    <xf numFmtId="0" fontId="22" fillId="29" borderId="4" xfId="0" applyFont="1" applyFill="1" applyBorder="1" applyAlignment="1">
      <alignment horizontal="center"/>
    </xf>
    <xf numFmtId="0" fontId="22" fillId="29" borderId="5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25" fillId="25" borderId="3" xfId="0" applyFont="1" applyFill="1" applyBorder="1" applyAlignment="1">
      <alignment horizontal="center"/>
    </xf>
    <xf numFmtId="0" fontId="25" fillId="25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21" fillId="11" borderId="2" xfId="0" applyFont="1" applyFill="1" applyBorder="1" applyAlignment="1">
      <alignment horizontal="center" vertical="center" wrapText="1"/>
    </xf>
    <xf numFmtId="0" fontId="20" fillId="24" borderId="3" xfId="0" applyFont="1" applyFill="1" applyBorder="1" applyAlignment="1">
      <alignment horizontal="center" vertical="center"/>
    </xf>
    <xf numFmtId="0" fontId="20" fillId="24" borderId="5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vertical="center"/>
    </xf>
    <xf numFmtId="0" fontId="24" fillId="24" borderId="3" xfId="0" applyFont="1" applyFill="1" applyBorder="1" applyAlignment="1">
      <alignment horizontal="center" vertical="center" wrapText="1"/>
    </xf>
    <xf numFmtId="0" fontId="24" fillId="24" borderId="4" xfId="0" applyFont="1" applyFill="1" applyBorder="1" applyAlignment="1">
      <alignment horizontal="center" vertical="center" wrapText="1"/>
    </xf>
    <xf numFmtId="0" fontId="24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4" fillId="21" borderId="3" xfId="0" applyFont="1" applyFill="1" applyBorder="1" applyAlignment="1">
      <alignment horizontal="center" vertical="center" wrapText="1"/>
    </xf>
    <xf numFmtId="0" fontId="7" fillId="21" borderId="4" xfId="0" applyFont="1" applyFill="1" applyBorder="1" applyAlignment="1">
      <alignment horizontal="center" vertical="center" wrapText="1"/>
    </xf>
    <xf numFmtId="0" fontId="7" fillId="21" borderId="5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51" fillId="33" borderId="3" xfId="0" applyFont="1" applyFill="1" applyBorder="1" applyAlignment="1">
      <alignment horizontal="center" wrapText="1"/>
    </xf>
    <xf numFmtId="0" fontId="51" fillId="33" borderId="4" xfId="0" applyFont="1" applyFill="1" applyBorder="1" applyAlignment="1">
      <alignment horizontal="center" wrapText="1"/>
    </xf>
    <xf numFmtId="0" fontId="51" fillId="33" borderId="5" xfId="0" applyFont="1" applyFill="1" applyBorder="1" applyAlignment="1">
      <alignment horizontal="center" wrapText="1"/>
    </xf>
    <xf numFmtId="0" fontId="48" fillId="33" borderId="2" xfId="0" applyFont="1" applyFill="1" applyBorder="1" applyAlignment="1">
      <alignment horizontal="center" wrapText="1"/>
    </xf>
    <xf numFmtId="0" fontId="49" fillId="33" borderId="3" xfId="0" applyFont="1" applyFill="1" applyBorder="1" applyAlignment="1">
      <alignment horizontal="center" vertical="center"/>
    </xf>
    <xf numFmtId="0" fontId="49" fillId="33" borderId="5" xfId="0" applyFont="1" applyFill="1" applyBorder="1" applyAlignment="1">
      <alignment horizontal="center" vertical="center"/>
    </xf>
    <xf numFmtId="0" fontId="50" fillId="33" borderId="3" xfId="0" applyFont="1" applyFill="1" applyBorder="1" applyAlignment="1">
      <alignment horizontal="center" vertical="center" wrapText="1"/>
    </xf>
    <xf numFmtId="0" fontId="50" fillId="33" borderId="4" xfId="0" applyFont="1" applyFill="1" applyBorder="1" applyAlignment="1">
      <alignment horizontal="center" vertical="center" wrapText="1"/>
    </xf>
    <xf numFmtId="0" fontId="50" fillId="33" borderId="5" xfId="0" applyFont="1" applyFill="1" applyBorder="1" applyAlignment="1">
      <alignment horizontal="center" vertical="center" wrapText="1"/>
    </xf>
    <xf numFmtId="0" fontId="50" fillId="33" borderId="3" xfId="0" applyFont="1" applyFill="1" applyBorder="1" applyAlignment="1">
      <alignment horizontal="center" wrapText="1"/>
    </xf>
    <xf numFmtId="0" fontId="50" fillId="33" borderId="4" xfId="0" applyFont="1" applyFill="1" applyBorder="1" applyAlignment="1">
      <alignment horizontal="center" wrapText="1"/>
    </xf>
    <xf numFmtId="0" fontId="50" fillId="33" borderId="5" xfId="0" applyFont="1" applyFill="1" applyBorder="1" applyAlignment="1">
      <alignment horizontal="center" wrapText="1"/>
    </xf>
    <xf numFmtId="0" fontId="44" fillId="0" borderId="0" xfId="0" applyFont="1" applyAlignment="1" applyProtection="1">
      <alignment horizontal="center"/>
      <protection hidden="1"/>
    </xf>
    <xf numFmtId="0" fontId="47" fillId="16" borderId="2" xfId="0" applyFont="1" applyFill="1" applyBorder="1" applyAlignment="1">
      <alignment horizontal="center" wrapText="1"/>
    </xf>
    <xf numFmtId="0" fontId="20" fillId="16" borderId="3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</cellXfs>
  <cellStyles count="4">
    <cellStyle name="left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CCFF99"/>
      <color rgb="FFFFFF66"/>
      <color rgb="FF66FF66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85-467A-BD41-850A6227DF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85-467A-BD41-850A6227DF7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85-467A-BD41-850A6227DF79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85-467A-BD41-850A6227DF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'PRIMERO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'PRIMERO SEC'!$AF$59:$AF$62</c:f>
              <c:numCache>
                <c:formatCode>0%</c:formatCode>
                <c:ptCount val="4"/>
                <c:pt idx="0">
                  <c:v>0.32</c:v>
                </c:pt>
                <c:pt idx="1">
                  <c:v>0</c:v>
                </c:pt>
                <c:pt idx="2">
                  <c:v>0.64</c:v>
                </c:pt>
                <c:pt idx="3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85-467A-BD41-850A6227DF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SEC'!$E$78:$G$78</c:f>
              <c:numCache>
                <c:formatCode>0%</c:formatCode>
                <c:ptCount val="3"/>
                <c:pt idx="0">
                  <c:v>0.6</c:v>
                </c:pt>
                <c:pt idx="1">
                  <c:v>0.15</c:v>
                </c:pt>
                <c:pt idx="2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69-4182-84A6-DB3E3ECA4B20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69-4182-84A6-DB3E3ECA4B20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SEC'!$E$80:$G$80</c:f>
              <c:numCache>
                <c:formatCode>0%</c:formatCode>
                <c:ptCount val="3"/>
                <c:pt idx="0">
                  <c:v>0.4</c:v>
                </c:pt>
                <c:pt idx="1">
                  <c:v>0.75</c:v>
                </c:pt>
                <c:pt idx="2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69-4182-84A6-DB3E3ECA4B20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SEC'!$E$81:$G$81</c:f>
              <c:numCache>
                <c:formatCode>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69-4182-84A6-DB3E3ECA4B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489000"/>
        <c:axId val="201491744"/>
      </c:barChart>
      <c:catAx>
        <c:axId val="20148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491744"/>
        <c:crosses val="autoZero"/>
        <c:auto val="1"/>
        <c:lblAlgn val="ctr"/>
        <c:lblOffset val="100"/>
        <c:noMultiLvlLbl val="0"/>
      </c:catAx>
      <c:valAx>
        <c:axId val="201491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148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0.46</c:v>
                </c:pt>
                <c:pt idx="3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0.8</c:v>
                </c:pt>
                <c:pt idx="1">
                  <c:v>0.3</c:v>
                </c:pt>
                <c:pt idx="2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489784"/>
        <c:axId val="201490568"/>
      </c:barChart>
      <c:catAx>
        <c:axId val="20148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1490568"/>
        <c:crosses val="autoZero"/>
        <c:auto val="1"/>
        <c:lblAlgn val="ctr"/>
        <c:lblOffset val="100"/>
        <c:noMultiLvlLbl val="0"/>
      </c:catAx>
      <c:valAx>
        <c:axId val="2014905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148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'TERCERO SEC'!$D$48:$D$50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SEC'!$AE$48:$AE$50</c:f>
              <c:numCache>
                <c:formatCode>0%</c:formatCode>
                <c:ptCount val="3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SEC'!$D$65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SEC'!$E$65:$G$65</c:f>
              <c:numCache>
                <c:formatCode>0%</c:formatCode>
                <c:ptCount val="3"/>
                <c:pt idx="0">
                  <c:v>0.75</c:v>
                </c:pt>
                <c:pt idx="1">
                  <c:v>0.33333333333333331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SEC'!$D$66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0.25</c:v>
                </c:pt>
                <c:pt idx="1">
                  <c:v>0.66666666666666663</c:v>
                </c:pt>
                <c:pt idx="2">
                  <c:v>0.7857142857142857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SEC'!$D$67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SEC'!$E$64:$G$64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275800"/>
        <c:axId val="328276192"/>
      </c:barChart>
      <c:catAx>
        <c:axId val="3282758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8276192"/>
        <c:crosses val="autoZero"/>
        <c:auto val="1"/>
        <c:lblAlgn val="ctr"/>
        <c:lblOffset val="100"/>
        <c:noMultiLvlLbl val="0"/>
      </c:catAx>
      <c:valAx>
        <c:axId val="3282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7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0.36799999999999999</c:v>
                </c:pt>
                <c:pt idx="1">
                  <c:v>0.624</c:v>
                </c:pt>
                <c:pt idx="2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0.7</c:v>
                </c:pt>
                <c:pt idx="1">
                  <c:v>0.25454545454545452</c:v>
                </c:pt>
                <c:pt idx="2">
                  <c:v>0.27500000000000002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0.3</c:v>
                </c:pt>
                <c:pt idx="1">
                  <c:v>0.72727272727272729</c:v>
                </c:pt>
                <c:pt idx="2">
                  <c:v>0.72499999999999998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1.8181818181818181E-2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275408"/>
        <c:axId val="328277760"/>
      </c:barChart>
      <c:catAx>
        <c:axId val="3282754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8277760"/>
        <c:crosses val="autoZero"/>
        <c:auto val="1"/>
        <c:lblAlgn val="ctr"/>
        <c:lblOffset val="100"/>
        <c:noMultiLvlLbl val="0"/>
      </c:catAx>
      <c:valAx>
        <c:axId val="328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0.53333333333333333</c:v>
                </c:pt>
                <c:pt idx="1">
                  <c:v>0.30303030303030304</c:v>
                </c:pt>
                <c:pt idx="2">
                  <c:v>0.25925925925925924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0.46666666666666667</c:v>
                </c:pt>
                <c:pt idx="1">
                  <c:v>0.69696969696969702</c:v>
                </c:pt>
                <c:pt idx="2">
                  <c:v>0.7407407407407407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276584"/>
        <c:axId val="328276976"/>
      </c:barChart>
      <c:catAx>
        <c:axId val="3282765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8276976"/>
        <c:crosses val="autoZero"/>
        <c:auto val="1"/>
        <c:lblAlgn val="ctr"/>
        <c:lblOffset val="100"/>
        <c:noMultiLvlLbl val="0"/>
      </c:catAx>
      <c:valAx>
        <c:axId val="32827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27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E4F80E4-8ACD-4AD6-B6FA-46A2FE4F7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256BFFD9-EA68-499D-9D84-993E89984A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3112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4" name="Gráfico 3" descr="DATA&#10;">
          <a:extLst>
            <a:ext uri="{FF2B5EF4-FFF2-40B4-BE49-F238E27FC236}">
              <a16:creationId xmlns:a16="http://schemas.microsoft.com/office/drawing/2014/main" xmlns="" id="{B5AE6DD7-97AC-43BA-80F6-B2C59938F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5" name="Picture 7" descr="UGEL22">
          <a:extLst>
            <a:ext uri="{FF2B5EF4-FFF2-40B4-BE49-F238E27FC236}">
              <a16:creationId xmlns:a16="http://schemas.microsoft.com/office/drawing/2014/main" xmlns="" id="{DE429D6D-7272-40E9-B1E0-EA463A985A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2040" y="723900"/>
          <a:ext cx="1347569" cy="1185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xmlns="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68</xdr:row>
      <xdr:rowOff>25592</xdr:rowOff>
    </xdr:from>
    <xdr:to>
      <xdr:col>10</xdr:col>
      <xdr:colOff>196824</xdr:colOff>
      <xdr:row>82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67</xdr:row>
      <xdr:rowOff>160546</xdr:rowOff>
    </xdr:from>
    <xdr:to>
      <xdr:col>27</xdr:col>
      <xdr:colOff>366519</xdr:colOff>
      <xdr:row>82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6</xdr:col>
      <xdr:colOff>657225</xdr:colOff>
      <xdr:row>26</xdr:row>
      <xdr:rowOff>57150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164" t="23701" r="29787" b="8712"/>
        <a:stretch/>
      </xdr:blipFill>
      <xdr:spPr>
        <a:xfrm>
          <a:off x="19050" y="66675"/>
          <a:ext cx="5210175" cy="494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C1:AJ108"/>
  <sheetViews>
    <sheetView tabSelected="1" zoomScale="76" zoomScaleNormal="76" workbookViewId="0">
      <selection activeCell="L37" sqref="L37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192" t="s">
        <v>105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</row>
    <row r="6" spans="3:36">
      <c r="AF6" s="133"/>
    </row>
    <row r="7" spans="3:36" ht="22.15" customHeight="1">
      <c r="D7" s="124" t="s">
        <v>65</v>
      </c>
      <c r="E7" s="193" t="s">
        <v>93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96" t="s">
        <v>66</v>
      </c>
      <c r="S7" s="196"/>
      <c r="T7" s="196"/>
      <c r="U7" s="196"/>
      <c r="V7" s="196"/>
      <c r="X7" s="197">
        <v>2</v>
      </c>
      <c r="Y7" s="198"/>
    </row>
    <row r="8" spans="3:36" ht="22.15" customHeight="1">
      <c r="D8" s="125" t="s">
        <v>47</v>
      </c>
      <c r="E8" s="199" t="s">
        <v>95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56"/>
      <c r="R8" s="196" t="s">
        <v>75</v>
      </c>
      <c r="S8" s="196"/>
      <c r="T8" s="196"/>
      <c r="U8" s="196"/>
      <c r="V8" s="196"/>
      <c r="X8" s="197" t="s">
        <v>94</v>
      </c>
      <c r="Y8" s="198"/>
      <c r="Z8" s="67"/>
      <c r="AA8" s="67"/>
      <c r="AD8" s="200"/>
      <c r="AE8" s="200"/>
      <c r="AF8" s="200"/>
      <c r="AG8" s="200"/>
      <c r="AH8" s="200"/>
      <c r="AI8" s="200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187" t="s">
        <v>38</v>
      </c>
      <c r="D10" s="188"/>
      <c r="E10" s="189" t="s">
        <v>88</v>
      </c>
      <c r="F10" s="190"/>
      <c r="G10" s="190"/>
      <c r="H10" s="190"/>
      <c r="I10" s="191"/>
      <c r="J10" s="184" t="s">
        <v>89</v>
      </c>
      <c r="K10" s="185"/>
      <c r="L10" s="185"/>
      <c r="M10" s="185"/>
      <c r="N10" s="186"/>
      <c r="O10" s="184" t="s">
        <v>90</v>
      </c>
      <c r="P10" s="185"/>
      <c r="Q10" s="185"/>
      <c r="R10" s="185"/>
      <c r="S10" s="186"/>
      <c r="T10" s="184" t="s">
        <v>91</v>
      </c>
      <c r="U10" s="185"/>
      <c r="V10" s="185"/>
      <c r="W10" s="185"/>
      <c r="X10" s="186"/>
      <c r="Y10" s="184" t="s">
        <v>92</v>
      </c>
      <c r="Z10" s="185"/>
      <c r="AA10" s="185"/>
      <c r="AB10" s="185"/>
      <c r="AC10" s="186"/>
      <c r="AD10" s="172" t="s">
        <v>41</v>
      </c>
      <c r="AE10" s="172"/>
      <c r="AF10" s="172"/>
      <c r="AG10" s="172"/>
    </row>
    <row r="11" spans="3:36" ht="18" thickBot="1">
      <c r="C11" s="65" t="s">
        <v>40</v>
      </c>
      <c r="D11" s="75" t="s">
        <v>39</v>
      </c>
      <c r="E11" s="80" t="s">
        <v>1</v>
      </c>
      <c r="F11" s="80" t="s">
        <v>2</v>
      </c>
      <c r="G11" s="80" t="s">
        <v>3</v>
      </c>
      <c r="H11" s="80" t="s">
        <v>4</v>
      </c>
      <c r="I11" s="80" t="s">
        <v>5</v>
      </c>
      <c r="J11" s="80" t="s">
        <v>6</v>
      </c>
      <c r="K11" s="80" t="s">
        <v>7</v>
      </c>
      <c r="L11" s="80" t="s">
        <v>8</v>
      </c>
      <c r="M11" s="80" t="s">
        <v>9</v>
      </c>
      <c r="N11" s="80" t="s">
        <v>10</v>
      </c>
      <c r="O11" s="80" t="s">
        <v>11</v>
      </c>
      <c r="P11" s="80" t="s">
        <v>12</v>
      </c>
      <c r="Q11" s="80" t="s">
        <v>13</v>
      </c>
      <c r="R11" s="80" t="s">
        <v>14</v>
      </c>
      <c r="S11" s="80" t="s">
        <v>15</v>
      </c>
      <c r="T11" s="80" t="s">
        <v>16</v>
      </c>
      <c r="U11" s="80" t="s">
        <v>17</v>
      </c>
      <c r="V11" s="80" t="s">
        <v>18</v>
      </c>
      <c r="W11" s="80" t="s">
        <v>19</v>
      </c>
      <c r="X11" s="80" t="s">
        <v>20</v>
      </c>
      <c r="Y11" s="80" t="s">
        <v>21</v>
      </c>
      <c r="Z11" s="80" t="s">
        <v>22</v>
      </c>
      <c r="AA11" s="80" t="s">
        <v>23</v>
      </c>
      <c r="AB11" s="80" t="s">
        <v>24</v>
      </c>
      <c r="AC11" s="80" t="s">
        <v>25</v>
      </c>
      <c r="AD11" s="105" t="s">
        <v>54</v>
      </c>
      <c r="AE11" s="108" t="s">
        <v>72</v>
      </c>
      <c r="AF11" s="109" t="s">
        <v>42</v>
      </c>
      <c r="AG11" s="106" t="s">
        <v>53</v>
      </c>
    </row>
    <row r="12" spans="3:36" ht="15.75">
      <c r="C12" s="57">
        <v>1</v>
      </c>
      <c r="D12" s="55" t="s">
        <v>103</v>
      </c>
      <c r="E12" s="64" t="s">
        <v>44</v>
      </c>
      <c r="F12" s="64" t="s">
        <v>44</v>
      </c>
      <c r="G12" s="64" t="s">
        <v>52</v>
      </c>
      <c r="H12" s="64" t="s">
        <v>44</v>
      </c>
      <c r="I12" s="64" t="s">
        <v>51</v>
      </c>
      <c r="J12" s="64" t="s">
        <v>44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51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39">
        <f>COUNTIF(E12:AC12,"✔")</f>
        <v>3</v>
      </c>
      <c r="AE12" s="138">
        <f>COUNTIF(F12:AD12,"O")</f>
        <v>0</v>
      </c>
      <c r="AF12" s="110">
        <f>COUNTIF(E12:AC12,"X")</f>
        <v>21</v>
      </c>
      <c r="AG12" s="107">
        <f>COUNTIF(E12:AC12,"–")</f>
        <v>1</v>
      </c>
      <c r="AI12" s="173" t="s">
        <v>46</v>
      </c>
      <c r="AJ12" s="174"/>
    </row>
    <row r="13" spans="3:36" ht="15.75">
      <c r="C13" s="57">
        <v>2</v>
      </c>
      <c r="D13" s="55" t="s">
        <v>104</v>
      </c>
      <c r="E13" s="64" t="s">
        <v>44</v>
      </c>
      <c r="F13" s="64" t="s">
        <v>44</v>
      </c>
      <c r="G13" s="64" t="s">
        <v>52</v>
      </c>
      <c r="H13" s="64" t="s">
        <v>44</v>
      </c>
      <c r="I13" s="64" t="s">
        <v>51</v>
      </c>
      <c r="J13" s="64" t="s">
        <v>44</v>
      </c>
      <c r="K13" s="64" t="s">
        <v>51</v>
      </c>
      <c r="L13" s="64" t="s">
        <v>51</v>
      </c>
      <c r="M13" s="64" t="s">
        <v>44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51</v>
      </c>
      <c r="S13" s="64" t="s">
        <v>51</v>
      </c>
      <c r="T13" s="64" t="s">
        <v>51</v>
      </c>
      <c r="U13" s="64" t="s">
        <v>44</v>
      </c>
      <c r="V13" s="64" t="s">
        <v>51</v>
      </c>
      <c r="W13" s="64" t="s">
        <v>44</v>
      </c>
      <c r="X13" s="64" t="s">
        <v>44</v>
      </c>
      <c r="Y13" s="64" t="s">
        <v>51</v>
      </c>
      <c r="Z13" s="64" t="s">
        <v>51</v>
      </c>
      <c r="AA13" s="64" t="s">
        <v>51</v>
      </c>
      <c r="AB13" s="64" t="s">
        <v>44</v>
      </c>
      <c r="AC13" s="64" t="s">
        <v>44</v>
      </c>
      <c r="AD13" s="139">
        <f t="shared" ref="AD13:AD45" si="0">COUNTIF(E13:AC13,"✔")</f>
        <v>13</v>
      </c>
      <c r="AE13" s="138">
        <f t="shared" ref="AE13:AE45" si="1">COUNTIF(F13:AD13,"O")</f>
        <v>0</v>
      </c>
      <c r="AF13" s="110">
        <f t="shared" ref="AF13:AF45" si="2">COUNTIF(E13:AC13,"X")</f>
        <v>11</v>
      </c>
      <c r="AG13" s="107">
        <f t="shared" ref="AG13:AG45" si="3">COUNTIF(E13:AC13,"–")</f>
        <v>1</v>
      </c>
      <c r="AI13" s="73" t="s">
        <v>48</v>
      </c>
      <c r="AJ13" s="69" t="s">
        <v>51</v>
      </c>
    </row>
    <row r="14" spans="3:36" ht="17.25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39">
        <f t="shared" si="0"/>
        <v>0</v>
      </c>
      <c r="AE14" s="138">
        <f t="shared" si="1"/>
        <v>0</v>
      </c>
      <c r="AF14" s="110">
        <f t="shared" si="2"/>
        <v>0</v>
      </c>
      <c r="AG14" s="107">
        <f t="shared" si="3"/>
        <v>0</v>
      </c>
      <c r="AI14" s="73" t="s">
        <v>69</v>
      </c>
      <c r="AJ14" s="92" t="s">
        <v>70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39">
        <f t="shared" si="0"/>
        <v>0</v>
      </c>
      <c r="AE15" s="138">
        <f t="shared" si="1"/>
        <v>0</v>
      </c>
      <c r="AF15" s="110">
        <f t="shared" si="2"/>
        <v>0</v>
      </c>
      <c r="AG15" s="107">
        <f t="shared" si="3"/>
        <v>0</v>
      </c>
      <c r="AI15" s="73" t="s">
        <v>49</v>
      </c>
      <c r="AJ15" s="70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39">
        <f t="shared" si="0"/>
        <v>0</v>
      </c>
      <c r="AE16" s="138">
        <f t="shared" si="1"/>
        <v>0</v>
      </c>
      <c r="AF16" s="110">
        <f t="shared" si="2"/>
        <v>0</v>
      </c>
      <c r="AG16" s="107">
        <f t="shared" si="3"/>
        <v>0</v>
      </c>
      <c r="AI16" s="74" t="s">
        <v>50</v>
      </c>
      <c r="AJ16" s="71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39">
        <f t="shared" si="0"/>
        <v>0</v>
      </c>
      <c r="AE17" s="138">
        <f t="shared" si="1"/>
        <v>0</v>
      </c>
      <c r="AF17" s="110">
        <f t="shared" si="2"/>
        <v>0</v>
      </c>
      <c r="AG17" s="107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39">
        <f t="shared" si="0"/>
        <v>0</v>
      </c>
      <c r="AE18" s="138">
        <f t="shared" si="1"/>
        <v>0</v>
      </c>
      <c r="AF18" s="110">
        <f t="shared" si="2"/>
        <v>0</v>
      </c>
      <c r="AG18" s="107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39">
        <f t="shared" si="0"/>
        <v>0</v>
      </c>
      <c r="AE19" s="138">
        <f t="shared" si="1"/>
        <v>0</v>
      </c>
      <c r="AF19" s="110">
        <f t="shared" si="2"/>
        <v>0</v>
      </c>
      <c r="AG19" s="107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39">
        <f t="shared" si="0"/>
        <v>0</v>
      </c>
      <c r="AE20" s="138">
        <f t="shared" si="1"/>
        <v>0</v>
      </c>
      <c r="AF20" s="110">
        <f t="shared" si="2"/>
        <v>0</v>
      </c>
      <c r="AG20" s="107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39">
        <f t="shared" si="0"/>
        <v>0</v>
      </c>
      <c r="AE21" s="138">
        <f t="shared" si="1"/>
        <v>0</v>
      </c>
      <c r="AF21" s="110">
        <f t="shared" si="2"/>
        <v>0</v>
      </c>
      <c r="AG21" s="107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39">
        <f t="shared" si="0"/>
        <v>0</v>
      </c>
      <c r="AE22" s="138">
        <f t="shared" si="1"/>
        <v>0</v>
      </c>
      <c r="AF22" s="110">
        <f t="shared" si="2"/>
        <v>0</v>
      </c>
      <c r="AG22" s="107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39">
        <f t="shared" si="0"/>
        <v>0</v>
      </c>
      <c r="AE23" s="138">
        <f t="shared" si="1"/>
        <v>0</v>
      </c>
      <c r="AF23" s="110">
        <f t="shared" si="2"/>
        <v>0</v>
      </c>
      <c r="AG23" s="107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39">
        <f t="shared" si="0"/>
        <v>0</v>
      </c>
      <c r="AE24" s="138">
        <f t="shared" si="1"/>
        <v>0</v>
      </c>
      <c r="AF24" s="110">
        <f t="shared" si="2"/>
        <v>0</v>
      </c>
      <c r="AG24" s="107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39">
        <f t="shared" si="0"/>
        <v>0</v>
      </c>
      <c r="AE25" s="138">
        <f t="shared" si="1"/>
        <v>0</v>
      </c>
      <c r="AF25" s="110">
        <f t="shared" si="2"/>
        <v>0</v>
      </c>
      <c r="AG25" s="107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39">
        <f t="shared" si="0"/>
        <v>0</v>
      </c>
      <c r="AE26" s="138">
        <f t="shared" si="1"/>
        <v>0</v>
      </c>
      <c r="AF26" s="110">
        <f t="shared" si="2"/>
        <v>0</v>
      </c>
      <c r="AG26" s="107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39">
        <f t="shared" si="0"/>
        <v>0</v>
      </c>
      <c r="AE27" s="138">
        <f t="shared" si="1"/>
        <v>0</v>
      </c>
      <c r="AF27" s="110">
        <f t="shared" si="2"/>
        <v>0</v>
      </c>
      <c r="AG27" s="107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39">
        <f t="shared" si="0"/>
        <v>0</v>
      </c>
      <c r="AE28" s="138">
        <f t="shared" si="1"/>
        <v>0</v>
      </c>
      <c r="AF28" s="110">
        <f t="shared" si="2"/>
        <v>0</v>
      </c>
      <c r="AG28" s="107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39">
        <f t="shared" si="0"/>
        <v>0</v>
      </c>
      <c r="AE29" s="138">
        <f t="shared" si="1"/>
        <v>0</v>
      </c>
      <c r="AF29" s="110">
        <f t="shared" si="2"/>
        <v>0</v>
      </c>
      <c r="AG29" s="107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39">
        <f t="shared" si="0"/>
        <v>0</v>
      </c>
      <c r="AE30" s="138">
        <f t="shared" si="1"/>
        <v>0</v>
      </c>
      <c r="AF30" s="110">
        <f t="shared" si="2"/>
        <v>0</v>
      </c>
      <c r="AG30" s="107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39">
        <f t="shared" si="0"/>
        <v>0</v>
      </c>
      <c r="AE31" s="138">
        <f t="shared" si="1"/>
        <v>0</v>
      </c>
      <c r="AF31" s="110">
        <f t="shared" si="2"/>
        <v>0</v>
      </c>
      <c r="AG31" s="107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39">
        <f t="shared" si="0"/>
        <v>0</v>
      </c>
      <c r="AE32" s="138">
        <f t="shared" si="1"/>
        <v>0</v>
      </c>
      <c r="AF32" s="110">
        <f t="shared" si="2"/>
        <v>0</v>
      </c>
      <c r="AG32" s="107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39">
        <f t="shared" si="0"/>
        <v>0</v>
      </c>
      <c r="AE33" s="138">
        <f t="shared" si="1"/>
        <v>0</v>
      </c>
      <c r="AF33" s="110">
        <f t="shared" si="2"/>
        <v>0</v>
      </c>
      <c r="AG33" s="107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39">
        <f t="shared" si="0"/>
        <v>0</v>
      </c>
      <c r="AE34" s="138">
        <f t="shared" si="1"/>
        <v>0</v>
      </c>
      <c r="AF34" s="110">
        <f t="shared" si="2"/>
        <v>0</v>
      </c>
      <c r="AG34" s="107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39">
        <f t="shared" si="0"/>
        <v>0</v>
      </c>
      <c r="AE35" s="138">
        <f t="shared" si="1"/>
        <v>0</v>
      </c>
      <c r="AF35" s="110">
        <f t="shared" si="2"/>
        <v>0</v>
      </c>
      <c r="AG35" s="107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39">
        <f t="shared" si="0"/>
        <v>0</v>
      </c>
      <c r="AE36" s="138">
        <f t="shared" si="1"/>
        <v>0</v>
      </c>
      <c r="AF36" s="110">
        <f t="shared" si="2"/>
        <v>0</v>
      </c>
      <c r="AG36" s="107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39">
        <f t="shared" si="0"/>
        <v>0</v>
      </c>
      <c r="AE37" s="138">
        <f t="shared" si="1"/>
        <v>0</v>
      </c>
      <c r="AF37" s="110">
        <f t="shared" si="2"/>
        <v>0</v>
      </c>
      <c r="AG37" s="107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39">
        <f t="shared" si="0"/>
        <v>0</v>
      </c>
      <c r="AE38" s="138">
        <f t="shared" si="1"/>
        <v>0</v>
      </c>
      <c r="AF38" s="110">
        <f t="shared" si="2"/>
        <v>0</v>
      </c>
      <c r="AG38" s="107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39">
        <f t="shared" si="0"/>
        <v>0</v>
      </c>
      <c r="AE39" s="138">
        <f t="shared" si="1"/>
        <v>0</v>
      </c>
      <c r="AF39" s="110">
        <f t="shared" si="2"/>
        <v>0</v>
      </c>
      <c r="AG39" s="107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39">
        <f t="shared" si="0"/>
        <v>0</v>
      </c>
      <c r="AE40" s="138">
        <f t="shared" si="1"/>
        <v>0</v>
      </c>
      <c r="AF40" s="110">
        <f t="shared" si="2"/>
        <v>0</v>
      </c>
      <c r="AG40" s="107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39">
        <f t="shared" si="0"/>
        <v>0</v>
      </c>
      <c r="AE41" s="138">
        <f t="shared" si="1"/>
        <v>0</v>
      </c>
      <c r="AF41" s="110">
        <f t="shared" si="2"/>
        <v>0</v>
      </c>
      <c r="AG41" s="107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39">
        <f t="shared" si="0"/>
        <v>0</v>
      </c>
      <c r="AE42" s="138">
        <f t="shared" si="1"/>
        <v>0</v>
      </c>
      <c r="AF42" s="110">
        <f t="shared" si="2"/>
        <v>0</v>
      </c>
      <c r="AG42" s="107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39">
        <f t="shared" si="0"/>
        <v>0</v>
      </c>
      <c r="AE43" s="138">
        <f t="shared" si="1"/>
        <v>0</v>
      </c>
      <c r="AF43" s="110">
        <f t="shared" si="2"/>
        <v>0</v>
      </c>
      <c r="AG43" s="107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39">
        <f t="shared" si="0"/>
        <v>0</v>
      </c>
      <c r="AE44" s="138">
        <f t="shared" si="1"/>
        <v>0</v>
      </c>
      <c r="AF44" s="110">
        <f t="shared" si="2"/>
        <v>0</v>
      </c>
      <c r="AG44" s="107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39">
        <f t="shared" si="0"/>
        <v>0</v>
      </c>
      <c r="AE45" s="138">
        <f t="shared" si="1"/>
        <v>0</v>
      </c>
      <c r="AF45" s="110">
        <f t="shared" si="2"/>
        <v>0</v>
      </c>
      <c r="AG45" s="107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97"/>
      <c r="AF58" s="6" t="s">
        <v>36</v>
      </c>
    </row>
    <row r="59" spans="3:32">
      <c r="C59" s="1"/>
      <c r="D59" s="10" t="s">
        <v>35</v>
      </c>
      <c r="E59" s="12">
        <f>COUNTIF(E12:E45,"✔")</f>
        <v>0</v>
      </c>
      <c r="F59" s="12">
        <f t="shared" ref="F59:AC59" si="4">COUNTIF(F12:F45,"✔")</f>
        <v>0</v>
      </c>
      <c r="G59" s="12">
        <f t="shared" si="4"/>
        <v>0</v>
      </c>
      <c r="H59" s="12">
        <f t="shared" si="4"/>
        <v>0</v>
      </c>
      <c r="I59" s="12">
        <f t="shared" si="4"/>
        <v>2</v>
      </c>
      <c r="J59" s="12">
        <f t="shared" si="4"/>
        <v>0</v>
      </c>
      <c r="K59" s="12">
        <f t="shared" si="4"/>
        <v>1</v>
      </c>
      <c r="L59" s="12">
        <f t="shared" si="4"/>
        <v>1</v>
      </c>
      <c r="M59" s="12">
        <f t="shared" si="4"/>
        <v>0</v>
      </c>
      <c r="N59" s="12">
        <f t="shared" si="4"/>
        <v>1</v>
      </c>
      <c r="O59" s="12">
        <f t="shared" si="4"/>
        <v>2</v>
      </c>
      <c r="P59" s="12">
        <f t="shared" si="4"/>
        <v>0</v>
      </c>
      <c r="Q59" s="12">
        <f t="shared" si="4"/>
        <v>1</v>
      </c>
      <c r="R59" s="12">
        <f t="shared" si="4"/>
        <v>1</v>
      </c>
      <c r="S59" s="12">
        <f t="shared" si="4"/>
        <v>1</v>
      </c>
      <c r="T59" s="12">
        <f t="shared" si="4"/>
        <v>1</v>
      </c>
      <c r="U59" s="12">
        <f t="shared" si="4"/>
        <v>0</v>
      </c>
      <c r="V59" s="12">
        <f t="shared" si="4"/>
        <v>1</v>
      </c>
      <c r="W59" s="12">
        <f t="shared" si="4"/>
        <v>0</v>
      </c>
      <c r="X59" s="12">
        <f t="shared" si="4"/>
        <v>0</v>
      </c>
      <c r="Y59" s="12">
        <f t="shared" si="4"/>
        <v>1</v>
      </c>
      <c r="Z59" s="12">
        <f t="shared" si="4"/>
        <v>1</v>
      </c>
      <c r="AA59" s="12">
        <f t="shared" si="4"/>
        <v>2</v>
      </c>
      <c r="AB59" s="12">
        <f t="shared" si="4"/>
        <v>0</v>
      </c>
      <c r="AC59" s="12">
        <f t="shared" si="4"/>
        <v>0</v>
      </c>
      <c r="AD59" s="86">
        <f>SUM(E59:AC59)</f>
        <v>16</v>
      </c>
      <c r="AE59" s="98"/>
      <c r="AF59" s="99">
        <f>AD59/$AD$63</f>
        <v>0.32</v>
      </c>
    </row>
    <row r="60" spans="3:32">
      <c r="C60" s="1"/>
      <c r="D60" s="93" t="s">
        <v>73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4">
        <f>SUM(E60:AC60)</f>
        <v>0</v>
      </c>
      <c r="AE60" s="98"/>
      <c r="AF60" s="100">
        <f>AD60/$AD$63</f>
        <v>0</v>
      </c>
    </row>
    <row r="61" spans="3:32">
      <c r="C61" s="1"/>
      <c r="D61" s="68" t="s">
        <v>58</v>
      </c>
      <c r="E61" s="12">
        <f>COUNTIF(E12:E45,"X")</f>
        <v>2</v>
      </c>
      <c r="F61" s="12">
        <f t="shared" ref="F61:AC61" si="7">COUNTIF(F12:F45,"X")</f>
        <v>2</v>
      </c>
      <c r="G61" s="12">
        <f t="shared" si="7"/>
        <v>0</v>
      </c>
      <c r="H61" s="12">
        <f t="shared" si="7"/>
        <v>2</v>
      </c>
      <c r="I61" s="12">
        <f t="shared" si="7"/>
        <v>0</v>
      </c>
      <c r="J61" s="12">
        <f t="shared" si="7"/>
        <v>2</v>
      </c>
      <c r="K61" s="12">
        <f t="shared" si="7"/>
        <v>1</v>
      </c>
      <c r="L61" s="12">
        <f t="shared" si="7"/>
        <v>1</v>
      </c>
      <c r="M61" s="12">
        <f t="shared" si="7"/>
        <v>2</v>
      </c>
      <c r="N61" s="12">
        <f t="shared" si="7"/>
        <v>1</v>
      </c>
      <c r="O61" s="12">
        <f t="shared" si="7"/>
        <v>0</v>
      </c>
      <c r="P61" s="12">
        <f t="shared" si="7"/>
        <v>2</v>
      </c>
      <c r="Q61" s="12">
        <f t="shared" si="7"/>
        <v>1</v>
      </c>
      <c r="R61" s="12">
        <f t="shared" si="7"/>
        <v>1</v>
      </c>
      <c r="S61" s="12">
        <f t="shared" si="7"/>
        <v>1</v>
      </c>
      <c r="T61" s="12">
        <f t="shared" si="7"/>
        <v>1</v>
      </c>
      <c r="U61" s="12">
        <f t="shared" si="7"/>
        <v>2</v>
      </c>
      <c r="V61" s="12">
        <f t="shared" si="7"/>
        <v>1</v>
      </c>
      <c r="W61" s="12">
        <f t="shared" si="7"/>
        <v>2</v>
      </c>
      <c r="X61" s="12">
        <f t="shared" si="7"/>
        <v>2</v>
      </c>
      <c r="Y61" s="12">
        <f t="shared" si="7"/>
        <v>1</v>
      </c>
      <c r="Z61" s="12">
        <f t="shared" si="7"/>
        <v>1</v>
      </c>
      <c r="AA61" s="12">
        <f t="shared" si="7"/>
        <v>0</v>
      </c>
      <c r="AB61" s="12">
        <f t="shared" si="7"/>
        <v>2</v>
      </c>
      <c r="AC61" s="12">
        <f t="shared" si="7"/>
        <v>2</v>
      </c>
      <c r="AD61" s="87">
        <f t="shared" ref="AD61:AD62" si="8">SUM(E61:AC61)</f>
        <v>32</v>
      </c>
      <c r="AE61" s="98"/>
      <c r="AF61" s="101">
        <f>AD61/$AD$63</f>
        <v>0.64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2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88">
        <f t="shared" si="8"/>
        <v>2</v>
      </c>
      <c r="AE62" s="98"/>
      <c r="AF62" s="102">
        <f>AD62/$AD$63</f>
        <v>0.04</v>
      </c>
    </row>
    <row r="63" spans="3:32">
      <c r="C63" s="1"/>
      <c r="D63" s="13" t="s">
        <v>30</v>
      </c>
      <c r="E63" s="22">
        <f t="shared" ref="E63:AD63" si="10">SUM(E59:E62)</f>
        <v>2</v>
      </c>
      <c r="F63" s="22">
        <f t="shared" si="10"/>
        <v>2</v>
      </c>
      <c r="G63" s="22">
        <f t="shared" si="10"/>
        <v>2</v>
      </c>
      <c r="H63" s="22">
        <f t="shared" si="10"/>
        <v>2</v>
      </c>
      <c r="I63" s="22">
        <f t="shared" si="10"/>
        <v>2</v>
      </c>
      <c r="J63" s="22">
        <f t="shared" si="10"/>
        <v>2</v>
      </c>
      <c r="K63" s="22">
        <f t="shared" si="10"/>
        <v>2</v>
      </c>
      <c r="L63" s="22">
        <f t="shared" si="10"/>
        <v>2</v>
      </c>
      <c r="M63" s="22">
        <f t="shared" si="10"/>
        <v>2</v>
      </c>
      <c r="N63" s="22">
        <f t="shared" si="10"/>
        <v>2</v>
      </c>
      <c r="O63" s="22">
        <f t="shared" si="10"/>
        <v>2</v>
      </c>
      <c r="P63" s="22">
        <f t="shared" si="10"/>
        <v>2</v>
      </c>
      <c r="Q63" s="22">
        <f t="shared" si="10"/>
        <v>2</v>
      </c>
      <c r="R63" s="22">
        <f t="shared" si="10"/>
        <v>2</v>
      </c>
      <c r="S63" s="22">
        <f t="shared" si="10"/>
        <v>2</v>
      </c>
      <c r="T63" s="22">
        <f t="shared" si="10"/>
        <v>2</v>
      </c>
      <c r="U63" s="22">
        <f t="shared" si="10"/>
        <v>2</v>
      </c>
      <c r="V63" s="22">
        <f t="shared" si="10"/>
        <v>2</v>
      </c>
      <c r="W63" s="22">
        <f t="shared" si="10"/>
        <v>2</v>
      </c>
      <c r="X63" s="22">
        <f t="shared" si="10"/>
        <v>2</v>
      </c>
      <c r="Y63" s="22">
        <f t="shared" si="10"/>
        <v>2</v>
      </c>
      <c r="Z63" s="22">
        <f t="shared" si="10"/>
        <v>2</v>
      </c>
      <c r="AA63" s="22">
        <f t="shared" si="10"/>
        <v>2</v>
      </c>
      <c r="AB63" s="22">
        <f t="shared" si="10"/>
        <v>2</v>
      </c>
      <c r="AC63" s="22">
        <f t="shared" si="10"/>
        <v>2</v>
      </c>
      <c r="AD63" s="22">
        <f t="shared" si="10"/>
        <v>50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89"/>
      <c r="AE65" s="89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89"/>
      <c r="AE66" s="89"/>
    </row>
    <row r="67" spans="3:31">
      <c r="C67" s="1"/>
      <c r="D67" s="1"/>
      <c r="E67" s="175" t="s">
        <v>26</v>
      </c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7"/>
      <c r="AD67" s="81"/>
      <c r="AE67" s="81"/>
    </row>
    <row r="68" spans="3:31" ht="23.25" customHeight="1">
      <c r="C68" s="1"/>
      <c r="D68" s="1"/>
      <c r="E68" s="178" t="s">
        <v>27</v>
      </c>
      <c r="F68" s="179"/>
      <c r="G68" s="179"/>
      <c r="H68" s="179"/>
      <c r="I68" s="180"/>
      <c r="J68" s="181" t="s">
        <v>28</v>
      </c>
      <c r="K68" s="182"/>
      <c r="L68" s="182"/>
      <c r="M68" s="182"/>
      <c r="N68" s="182"/>
      <c r="O68" s="182"/>
      <c r="P68" s="182"/>
      <c r="Q68" s="182"/>
      <c r="R68" s="182"/>
      <c r="S68" s="182"/>
      <c r="T68" s="183" t="s">
        <v>33</v>
      </c>
      <c r="U68" s="183"/>
      <c r="V68" s="183"/>
      <c r="W68" s="183"/>
      <c r="X68" s="183"/>
      <c r="Y68" s="183"/>
      <c r="Z68" s="183"/>
      <c r="AA68" s="183"/>
      <c r="AB68" s="183"/>
      <c r="AC68" s="183"/>
      <c r="AD68" s="81"/>
      <c r="AE68" s="81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1"/>
      <c r="AE69" s="81"/>
    </row>
    <row r="70" spans="3:31">
      <c r="C70" s="1"/>
      <c r="D70" s="27" t="s">
        <v>35</v>
      </c>
      <c r="E70" s="164">
        <f>SUM(J59,O59,Y59,Z59,AA59)</f>
        <v>6</v>
      </c>
      <c r="F70" s="164"/>
      <c r="G70" s="164"/>
      <c r="H70" s="164"/>
      <c r="I70" s="164"/>
      <c r="J70" s="165">
        <f>SUM(E59,F59,G59,K59,M59,P59,S59,T59,U59,W59)</f>
        <v>3</v>
      </c>
      <c r="K70" s="166"/>
      <c r="L70" s="166"/>
      <c r="M70" s="166"/>
      <c r="N70" s="166"/>
      <c r="O70" s="166"/>
      <c r="P70" s="166"/>
      <c r="Q70" s="166"/>
      <c r="R70" s="166"/>
      <c r="S70" s="167"/>
      <c r="T70" s="164">
        <f>SUM(H59,I59,L59,N59,Q59,R59,V59,X59,AB59,AC59)</f>
        <v>7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83">
        <f>SUM(E70,J70,T70)</f>
        <v>16</v>
      </c>
      <c r="AE70" s="96"/>
    </row>
    <row r="71" spans="3:31">
      <c r="C71" s="1"/>
      <c r="D71" s="93" t="s">
        <v>73</v>
      </c>
      <c r="E71" s="168">
        <f>SUM(J60,O60,Y60,Z60,AA60)</f>
        <v>0</v>
      </c>
      <c r="F71" s="168"/>
      <c r="G71" s="168"/>
      <c r="H71" s="168"/>
      <c r="I71" s="168"/>
      <c r="J71" s="169">
        <f>SUM(E60,F60,G60,K60,M60,P60,S60,T60,U60,W60)</f>
        <v>0</v>
      </c>
      <c r="K71" s="170"/>
      <c r="L71" s="170"/>
      <c r="M71" s="170"/>
      <c r="N71" s="170"/>
      <c r="O71" s="170"/>
      <c r="P71" s="170"/>
      <c r="Q71" s="170"/>
      <c r="R71" s="170"/>
      <c r="S71" s="171"/>
      <c r="T71" s="168">
        <f>SUM(H60,I60,L60,N60,Q60,R60,V60,X60,AB60,AC60)</f>
        <v>0</v>
      </c>
      <c r="U71" s="168"/>
      <c r="V71" s="168"/>
      <c r="W71" s="168"/>
      <c r="X71" s="168"/>
      <c r="Y71" s="168"/>
      <c r="Z71" s="168"/>
      <c r="AA71" s="168"/>
      <c r="AB71" s="168"/>
      <c r="AC71" s="168"/>
      <c r="AD71" s="95">
        <f>SUM(E71,J71,T71)</f>
        <v>0</v>
      </c>
      <c r="AE71" s="96"/>
    </row>
    <row r="72" spans="3:31" ht="15.75" customHeight="1">
      <c r="C72" s="1"/>
      <c r="D72" s="28" t="s">
        <v>31</v>
      </c>
      <c r="E72" s="156">
        <f>SUM(J61,O61,Y61,Z61,AA61)</f>
        <v>4</v>
      </c>
      <c r="F72" s="156"/>
      <c r="G72" s="156"/>
      <c r="H72" s="156"/>
      <c r="I72" s="156"/>
      <c r="J72" s="157">
        <f>SUM(E61,F61,G61,K61,M61,P61,S61,T61,U61,W61)</f>
        <v>15</v>
      </c>
      <c r="K72" s="158"/>
      <c r="L72" s="158"/>
      <c r="M72" s="158"/>
      <c r="N72" s="158"/>
      <c r="O72" s="158"/>
      <c r="P72" s="158"/>
      <c r="Q72" s="158"/>
      <c r="R72" s="158"/>
      <c r="S72" s="159"/>
      <c r="T72" s="156">
        <f>SUM(H61,I61,L61,N61,Q61,R61,V61,X61,AB61,AC61)</f>
        <v>13</v>
      </c>
      <c r="U72" s="156"/>
      <c r="V72" s="156"/>
      <c r="W72" s="156"/>
      <c r="X72" s="156"/>
      <c r="Y72" s="156"/>
      <c r="Z72" s="156"/>
      <c r="AA72" s="156"/>
      <c r="AB72" s="156"/>
      <c r="AC72" s="156"/>
      <c r="AD72" s="84">
        <f>SUM(E72,J72,T72)</f>
        <v>32</v>
      </c>
      <c r="AE72" s="96"/>
    </row>
    <row r="73" spans="3:31" ht="18.75">
      <c r="C73" s="1"/>
      <c r="D73" s="42" t="s">
        <v>32</v>
      </c>
      <c r="E73" s="160">
        <f>SUM(J62,O62,Y62,Z62,AA62)</f>
        <v>0</v>
      </c>
      <c r="F73" s="160"/>
      <c r="G73" s="160"/>
      <c r="H73" s="160"/>
      <c r="I73" s="160"/>
      <c r="J73" s="161">
        <f>SUM(E62,F62,G62,K62,M62,P62,S62,T62,U62,W62)</f>
        <v>2</v>
      </c>
      <c r="K73" s="162"/>
      <c r="L73" s="162"/>
      <c r="M73" s="162"/>
      <c r="N73" s="162"/>
      <c r="O73" s="162"/>
      <c r="P73" s="162"/>
      <c r="Q73" s="162"/>
      <c r="R73" s="162"/>
      <c r="S73" s="163"/>
      <c r="T73" s="160">
        <f>SUM(H62,I62,L62,N62,Q62,R62,V62,X62,AB62,AC62)</f>
        <v>0</v>
      </c>
      <c r="U73" s="160"/>
      <c r="V73" s="160"/>
      <c r="W73" s="160"/>
      <c r="X73" s="160"/>
      <c r="Y73" s="160"/>
      <c r="Z73" s="160"/>
      <c r="AA73" s="160"/>
      <c r="AB73" s="160"/>
      <c r="AC73" s="160"/>
      <c r="AD73" s="85">
        <f>SUM(E73,J73,T73)</f>
        <v>2</v>
      </c>
      <c r="AE73" s="96"/>
    </row>
    <row r="74" spans="3:31">
      <c r="C74" s="1"/>
      <c r="D74" s="25" t="s">
        <v>29</v>
      </c>
      <c r="E74" s="146">
        <f>SUM(E70:I73)</f>
        <v>10</v>
      </c>
      <c r="F74" s="146"/>
      <c r="G74" s="146"/>
      <c r="H74" s="146"/>
      <c r="I74" s="146"/>
      <c r="J74" s="147">
        <f>SUM(J70:S73)</f>
        <v>20</v>
      </c>
      <c r="K74" s="148"/>
      <c r="L74" s="148"/>
      <c r="M74" s="148"/>
      <c r="N74" s="148"/>
      <c r="O74" s="148"/>
      <c r="P74" s="148"/>
      <c r="Q74" s="148"/>
      <c r="R74" s="148"/>
      <c r="S74" s="149"/>
      <c r="T74" s="146">
        <f>SUM(T70:AC73)</f>
        <v>20</v>
      </c>
      <c r="U74" s="146"/>
      <c r="V74" s="146"/>
      <c r="W74" s="146"/>
      <c r="X74" s="146"/>
      <c r="Y74" s="146"/>
      <c r="Z74" s="146"/>
      <c r="AA74" s="146"/>
      <c r="AB74" s="146"/>
      <c r="AC74" s="146"/>
      <c r="AD74" s="140">
        <f>SUM(E74,J74,T74)</f>
        <v>50</v>
      </c>
      <c r="AE74" s="96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57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0.6</v>
      </c>
      <c r="F78" s="37">
        <f>J70/$J$74</f>
        <v>0.15</v>
      </c>
      <c r="G78" s="37">
        <f>T70/$T$74</f>
        <v>0.35</v>
      </c>
    </row>
    <row r="79" spans="3:31">
      <c r="D79" s="103" t="s">
        <v>71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2" t="s">
        <v>55</v>
      </c>
      <c r="E80" s="40">
        <f>E72/$E$74</f>
        <v>0.4</v>
      </c>
      <c r="F80" s="40">
        <f>J72/$J$74</f>
        <v>0.75</v>
      </c>
      <c r="G80" s="40">
        <f>T72/$T$74</f>
        <v>0.65</v>
      </c>
    </row>
    <row r="81" spans="4:7" ht="18.75">
      <c r="D81" s="42" t="s">
        <v>32</v>
      </c>
      <c r="E81" s="16">
        <f>E73/$E$74</f>
        <v>0</v>
      </c>
      <c r="F81" s="16">
        <f>J73/$J$74</f>
        <v>0.1</v>
      </c>
      <c r="G81" s="16">
        <f>T73/$T$74</f>
        <v>0</v>
      </c>
    </row>
    <row r="82" spans="4:7">
      <c r="E82" s="104">
        <f>SUM(E78:E81)</f>
        <v>1</v>
      </c>
      <c r="F82" s="104">
        <f>SUM(F78:F81)</f>
        <v>1</v>
      </c>
      <c r="G82" s="104">
        <f>SUM(G78:G81)</f>
        <v>1</v>
      </c>
    </row>
    <row r="100" spans="4:30" ht="18.75">
      <c r="D100" s="150" t="s">
        <v>68</v>
      </c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</row>
    <row r="101" spans="4:30" ht="29.25" customHeight="1">
      <c r="D101" s="151" t="s">
        <v>79</v>
      </c>
      <c r="E101" s="152"/>
      <c r="F101" s="152"/>
      <c r="G101" s="153"/>
      <c r="H101" s="154" t="s">
        <v>125</v>
      </c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5"/>
    </row>
    <row r="102" spans="4:30" ht="27" customHeight="1">
      <c r="D102" s="141" t="s">
        <v>76</v>
      </c>
      <c r="E102" s="141"/>
      <c r="F102" s="141"/>
      <c r="G102" s="141"/>
      <c r="H102" s="144" t="s">
        <v>114</v>
      </c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5"/>
    </row>
    <row r="103" spans="4:30" ht="34.5" customHeight="1">
      <c r="D103" s="141" t="s">
        <v>78</v>
      </c>
      <c r="E103" s="141"/>
      <c r="F103" s="141"/>
      <c r="G103" s="141"/>
      <c r="H103" s="142" t="s">
        <v>126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3"/>
    </row>
    <row r="104" spans="4:30" ht="28.5" customHeight="1">
      <c r="D104" s="141" t="s">
        <v>67</v>
      </c>
      <c r="E104" s="141"/>
      <c r="F104" s="141"/>
      <c r="G104" s="141"/>
      <c r="H104" s="142" t="s">
        <v>112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3"/>
    </row>
    <row r="105" spans="4:30" ht="33" customHeight="1">
      <c r="D105" s="141" t="s">
        <v>77</v>
      </c>
      <c r="E105" s="141"/>
      <c r="F105" s="141"/>
      <c r="G105" s="141"/>
      <c r="H105" s="142" t="s">
        <v>113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3"/>
    </row>
    <row r="106" spans="4:30" ht="26.25" customHeight="1">
      <c r="D106" s="141" t="s">
        <v>74</v>
      </c>
      <c r="E106" s="141"/>
      <c r="F106" s="141"/>
      <c r="G106" s="141"/>
      <c r="H106" s="142" t="s">
        <v>111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3"/>
    </row>
    <row r="108" spans="4:30">
      <c r="D108" s="132"/>
    </row>
  </sheetData>
  <mergeCells count="48">
    <mergeCell ref="D2:AF2"/>
    <mergeCell ref="E7:P7"/>
    <mergeCell ref="R7:V7"/>
    <mergeCell ref="X7:Y7"/>
    <mergeCell ref="E8:P8"/>
    <mergeCell ref="R8:V8"/>
    <mergeCell ref="X8:Y8"/>
    <mergeCell ref="AD8:AI8"/>
    <mergeCell ref="C10:D10"/>
    <mergeCell ref="E10:I10"/>
    <mergeCell ref="J10:N10"/>
    <mergeCell ref="O10:S10"/>
    <mergeCell ref="T10:X10"/>
    <mergeCell ref="AD10:AG10"/>
    <mergeCell ref="AI12:AJ12"/>
    <mergeCell ref="E67:AC67"/>
    <mergeCell ref="E68:I68"/>
    <mergeCell ref="J68:S68"/>
    <mergeCell ref="T68:AC68"/>
    <mergeCell ref="Y10:AC10"/>
    <mergeCell ref="E70:I70"/>
    <mergeCell ref="J70:S70"/>
    <mergeCell ref="T70:AC70"/>
    <mergeCell ref="E71:I71"/>
    <mergeCell ref="J71:S71"/>
    <mergeCell ref="T71:AC71"/>
    <mergeCell ref="E72:I72"/>
    <mergeCell ref="J72:S72"/>
    <mergeCell ref="T72:AC72"/>
    <mergeCell ref="E73:I73"/>
    <mergeCell ref="J73:S73"/>
    <mergeCell ref="T73:AC73"/>
    <mergeCell ref="E74:I74"/>
    <mergeCell ref="J74:S74"/>
    <mergeCell ref="T74:AC74"/>
    <mergeCell ref="D100:AD100"/>
    <mergeCell ref="D101:G101"/>
    <mergeCell ref="H101:AD101"/>
    <mergeCell ref="D105:G105"/>
    <mergeCell ref="H105:AD105"/>
    <mergeCell ref="D106:G106"/>
    <mergeCell ref="H106:AD106"/>
    <mergeCell ref="D102:G102"/>
    <mergeCell ref="H102:AD102"/>
    <mergeCell ref="D103:G103"/>
    <mergeCell ref="H103:AD103"/>
    <mergeCell ref="D104:G104"/>
    <mergeCell ref="H104:AD104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J108"/>
  <sheetViews>
    <sheetView zoomScale="76" zoomScaleNormal="76" workbookViewId="0">
      <selection activeCell="H103" sqref="H103:AD103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192" t="s">
        <v>64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</row>
    <row r="6" spans="3:36">
      <c r="AF6" s="133"/>
    </row>
    <row r="7" spans="3:36" ht="22.15" customHeight="1">
      <c r="D7" s="124" t="s">
        <v>65</v>
      </c>
      <c r="E7" s="193" t="s">
        <v>93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96" t="s">
        <v>66</v>
      </c>
      <c r="S7" s="196"/>
      <c r="T7" s="196"/>
      <c r="U7" s="196"/>
      <c r="V7" s="196"/>
      <c r="X7" s="197">
        <v>2</v>
      </c>
      <c r="Y7" s="198"/>
    </row>
    <row r="8" spans="3:36" ht="22.15" customHeight="1">
      <c r="D8" s="125" t="s">
        <v>47</v>
      </c>
      <c r="E8" s="199" t="s">
        <v>95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56"/>
      <c r="R8" s="196" t="s">
        <v>75</v>
      </c>
      <c r="S8" s="196"/>
      <c r="T8" s="196"/>
      <c r="U8" s="196"/>
      <c r="V8" s="196"/>
      <c r="X8" s="197" t="s">
        <v>94</v>
      </c>
      <c r="Y8" s="198"/>
      <c r="Z8" s="67"/>
      <c r="AA8" s="67"/>
      <c r="AD8" s="200"/>
      <c r="AE8" s="200"/>
      <c r="AF8" s="200"/>
      <c r="AG8" s="200"/>
      <c r="AH8" s="200"/>
      <c r="AI8" s="200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187" t="s">
        <v>38</v>
      </c>
      <c r="D10" s="188"/>
      <c r="E10" s="189" t="s">
        <v>88</v>
      </c>
      <c r="F10" s="190"/>
      <c r="G10" s="190"/>
      <c r="H10" s="190"/>
      <c r="I10" s="191"/>
      <c r="J10" s="184" t="s">
        <v>89</v>
      </c>
      <c r="K10" s="185"/>
      <c r="L10" s="185"/>
      <c r="M10" s="185"/>
      <c r="N10" s="186"/>
      <c r="O10" s="184" t="s">
        <v>90</v>
      </c>
      <c r="P10" s="185"/>
      <c r="Q10" s="185"/>
      <c r="R10" s="185"/>
      <c r="S10" s="186"/>
      <c r="T10" s="184" t="s">
        <v>91</v>
      </c>
      <c r="U10" s="185"/>
      <c r="V10" s="185"/>
      <c r="W10" s="185"/>
      <c r="X10" s="186"/>
      <c r="Y10" s="184" t="s">
        <v>92</v>
      </c>
      <c r="Z10" s="185"/>
      <c r="AA10" s="185"/>
      <c r="AB10" s="185"/>
      <c r="AC10" s="186"/>
      <c r="AD10" s="172" t="s">
        <v>41</v>
      </c>
      <c r="AE10" s="172"/>
      <c r="AF10" s="172"/>
      <c r="AG10" s="172"/>
    </row>
    <row r="11" spans="3:36" ht="18" thickBot="1">
      <c r="C11" s="65" t="s">
        <v>40</v>
      </c>
      <c r="D11" s="75" t="s">
        <v>39</v>
      </c>
      <c r="E11" s="80" t="s">
        <v>1</v>
      </c>
      <c r="F11" s="80" t="s">
        <v>2</v>
      </c>
      <c r="G11" s="80" t="s">
        <v>3</v>
      </c>
      <c r="H11" s="80" t="s">
        <v>4</v>
      </c>
      <c r="I11" s="80" t="s">
        <v>5</v>
      </c>
      <c r="J11" s="80" t="s">
        <v>6</v>
      </c>
      <c r="K11" s="80" t="s">
        <v>7</v>
      </c>
      <c r="L11" s="80" t="s">
        <v>8</v>
      </c>
      <c r="M11" s="80" t="s">
        <v>9</v>
      </c>
      <c r="N11" s="80" t="s">
        <v>10</v>
      </c>
      <c r="O11" s="80" t="s">
        <v>11</v>
      </c>
      <c r="P11" s="80" t="s">
        <v>12</v>
      </c>
      <c r="Q11" s="80" t="s">
        <v>13</v>
      </c>
      <c r="R11" s="80" t="s">
        <v>14</v>
      </c>
      <c r="S11" s="80" t="s">
        <v>15</v>
      </c>
      <c r="T11" s="80" t="s">
        <v>16</v>
      </c>
      <c r="U11" s="80" t="s">
        <v>17</v>
      </c>
      <c r="V11" s="80" t="s">
        <v>18</v>
      </c>
      <c r="W11" s="80" t="s">
        <v>19</v>
      </c>
      <c r="X11" s="80" t="s">
        <v>20</v>
      </c>
      <c r="Y11" s="80" t="s">
        <v>21</v>
      </c>
      <c r="Z11" s="80" t="s">
        <v>22</v>
      </c>
      <c r="AA11" s="80" t="s">
        <v>23</v>
      </c>
      <c r="AB11" s="80" t="s">
        <v>24</v>
      </c>
      <c r="AC11" s="80" t="s">
        <v>25</v>
      </c>
      <c r="AD11" s="105" t="s">
        <v>54</v>
      </c>
      <c r="AE11" s="108" t="s">
        <v>72</v>
      </c>
      <c r="AF11" s="109" t="s">
        <v>42</v>
      </c>
      <c r="AG11" s="106" t="s">
        <v>53</v>
      </c>
    </row>
    <row r="12" spans="3:36" ht="15.75">
      <c r="C12" s="57">
        <v>1</v>
      </c>
      <c r="D12" s="55" t="s">
        <v>101</v>
      </c>
      <c r="E12" s="64" t="s">
        <v>44</v>
      </c>
      <c r="F12" s="64" t="s">
        <v>44</v>
      </c>
      <c r="G12" s="64" t="s">
        <v>52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44</v>
      </c>
      <c r="V12" s="64" t="s">
        <v>44</v>
      </c>
      <c r="W12" s="64" t="s">
        <v>44</v>
      </c>
      <c r="X12" s="64" t="s">
        <v>51</v>
      </c>
      <c r="Y12" s="64" t="s">
        <v>44</v>
      </c>
      <c r="Z12" s="64" t="s">
        <v>51</v>
      </c>
      <c r="AA12" s="64" t="s">
        <v>51</v>
      </c>
      <c r="AB12" s="64" t="s">
        <v>44</v>
      </c>
      <c r="AC12" s="64" t="s">
        <v>51</v>
      </c>
      <c r="AD12" s="91">
        <f>COUNTIF(E12:AC12,"✔")</f>
        <v>11</v>
      </c>
      <c r="AE12" s="90">
        <f>COUNTIF(F12:AD12,"O")</f>
        <v>0</v>
      </c>
      <c r="AF12" s="110">
        <f>COUNTIF(E12:AC12,"X")</f>
        <v>13</v>
      </c>
      <c r="AG12" s="107">
        <f>COUNTIF(E12:AC12,"–")</f>
        <v>1</v>
      </c>
      <c r="AI12" s="173" t="s">
        <v>46</v>
      </c>
      <c r="AJ12" s="174"/>
    </row>
    <row r="13" spans="3:36" ht="15.75">
      <c r="C13" s="57">
        <v>2</v>
      </c>
      <c r="D13" s="55" t="s">
        <v>102</v>
      </c>
      <c r="E13" s="64" t="s">
        <v>51</v>
      </c>
      <c r="F13" s="64" t="s">
        <v>44</v>
      </c>
      <c r="G13" s="64" t="s">
        <v>52</v>
      </c>
      <c r="H13" s="64" t="s">
        <v>51</v>
      </c>
      <c r="I13" s="64" t="s">
        <v>51</v>
      </c>
      <c r="J13" s="64" t="s">
        <v>51</v>
      </c>
      <c r="K13" s="64" t="s">
        <v>51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44</v>
      </c>
      <c r="S13" s="64" t="s">
        <v>51</v>
      </c>
      <c r="T13" s="64" t="s">
        <v>51</v>
      </c>
      <c r="U13" s="64" t="s">
        <v>44</v>
      </c>
      <c r="V13" s="64" t="s">
        <v>44</v>
      </c>
      <c r="W13" s="64" t="s">
        <v>44</v>
      </c>
      <c r="X13" s="64" t="s">
        <v>44</v>
      </c>
      <c r="Y13" s="64" t="s">
        <v>44</v>
      </c>
      <c r="Z13" s="64" t="s">
        <v>51</v>
      </c>
      <c r="AA13" s="64" t="s">
        <v>51</v>
      </c>
      <c r="AB13" s="64" t="s">
        <v>44</v>
      </c>
      <c r="AC13" s="64" t="s">
        <v>51</v>
      </c>
      <c r="AD13" s="91">
        <f t="shared" ref="AD13:AD45" si="0">COUNTIF(E13:AC13,"✔")</f>
        <v>14</v>
      </c>
      <c r="AE13" s="90">
        <f t="shared" ref="AE13:AE45" si="1">COUNTIF(F13:AD13,"O")</f>
        <v>0</v>
      </c>
      <c r="AF13" s="110">
        <f t="shared" ref="AF13:AF45" si="2">COUNTIF(E13:AC13,"X")</f>
        <v>10</v>
      </c>
      <c r="AG13" s="107">
        <f t="shared" ref="AG13:AG45" si="3">COUNTIF(E13:AC13,"–")</f>
        <v>1</v>
      </c>
      <c r="AI13" s="73" t="s">
        <v>48</v>
      </c>
      <c r="AJ13" s="69" t="s">
        <v>51</v>
      </c>
    </row>
    <row r="14" spans="3:36" ht="17.25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91">
        <f t="shared" si="0"/>
        <v>0</v>
      </c>
      <c r="AE14" s="90">
        <f t="shared" si="1"/>
        <v>0</v>
      </c>
      <c r="AF14" s="110">
        <f t="shared" si="2"/>
        <v>0</v>
      </c>
      <c r="AG14" s="107">
        <f t="shared" si="3"/>
        <v>0</v>
      </c>
      <c r="AI14" s="73" t="s">
        <v>69</v>
      </c>
      <c r="AJ14" s="92" t="s">
        <v>70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1">
        <f t="shared" si="0"/>
        <v>0</v>
      </c>
      <c r="AE15" s="90">
        <f t="shared" si="1"/>
        <v>0</v>
      </c>
      <c r="AF15" s="110">
        <f t="shared" si="2"/>
        <v>0</v>
      </c>
      <c r="AG15" s="107">
        <f t="shared" si="3"/>
        <v>0</v>
      </c>
      <c r="AI15" s="73" t="s">
        <v>49</v>
      </c>
      <c r="AJ15" s="70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1">
        <f t="shared" si="0"/>
        <v>0</v>
      </c>
      <c r="AE16" s="90">
        <f t="shared" si="1"/>
        <v>0</v>
      </c>
      <c r="AF16" s="110">
        <f t="shared" si="2"/>
        <v>0</v>
      </c>
      <c r="AG16" s="107">
        <f t="shared" si="3"/>
        <v>0</v>
      </c>
      <c r="AI16" s="74" t="s">
        <v>50</v>
      </c>
      <c r="AJ16" s="71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1">
        <f t="shared" si="0"/>
        <v>0</v>
      </c>
      <c r="AE17" s="90">
        <f t="shared" si="1"/>
        <v>0</v>
      </c>
      <c r="AF17" s="110">
        <f t="shared" si="2"/>
        <v>0</v>
      </c>
      <c r="AG17" s="107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1">
        <f t="shared" si="0"/>
        <v>0</v>
      </c>
      <c r="AE18" s="90">
        <f t="shared" si="1"/>
        <v>0</v>
      </c>
      <c r="AF18" s="110">
        <f t="shared" si="2"/>
        <v>0</v>
      </c>
      <c r="AG18" s="107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1">
        <f t="shared" si="0"/>
        <v>0</v>
      </c>
      <c r="AE19" s="90">
        <f t="shared" si="1"/>
        <v>0</v>
      </c>
      <c r="AF19" s="110">
        <f t="shared" si="2"/>
        <v>0</v>
      </c>
      <c r="AG19" s="107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1">
        <f t="shared" si="0"/>
        <v>0</v>
      </c>
      <c r="AE20" s="90">
        <f t="shared" si="1"/>
        <v>0</v>
      </c>
      <c r="AF20" s="110">
        <f t="shared" si="2"/>
        <v>0</v>
      </c>
      <c r="AG20" s="107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1">
        <f t="shared" si="0"/>
        <v>0</v>
      </c>
      <c r="AE21" s="90">
        <f t="shared" si="1"/>
        <v>0</v>
      </c>
      <c r="AF21" s="110">
        <f t="shared" si="2"/>
        <v>0</v>
      </c>
      <c r="AG21" s="107">
        <f t="shared" si="3"/>
        <v>0</v>
      </c>
    </row>
    <row r="22" spans="3:33" ht="15.7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1">
        <f t="shared" si="0"/>
        <v>0</v>
      </c>
      <c r="AE22" s="90">
        <f t="shared" si="1"/>
        <v>0</v>
      </c>
      <c r="AF22" s="110">
        <f t="shared" si="2"/>
        <v>0</v>
      </c>
      <c r="AG22" s="107">
        <f t="shared" si="3"/>
        <v>0</v>
      </c>
    </row>
    <row r="23" spans="3:33" ht="15.7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1">
        <f t="shared" si="0"/>
        <v>0</v>
      </c>
      <c r="AE23" s="90">
        <f t="shared" si="1"/>
        <v>0</v>
      </c>
      <c r="AF23" s="110">
        <f t="shared" si="2"/>
        <v>0</v>
      </c>
      <c r="AG23" s="107">
        <f t="shared" si="3"/>
        <v>0</v>
      </c>
    </row>
    <row r="24" spans="3:33" ht="15.7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1">
        <f t="shared" si="0"/>
        <v>0</v>
      </c>
      <c r="AE24" s="90">
        <f t="shared" si="1"/>
        <v>0</v>
      </c>
      <c r="AF24" s="110">
        <f t="shared" si="2"/>
        <v>0</v>
      </c>
      <c r="AG24" s="107">
        <f t="shared" si="3"/>
        <v>0</v>
      </c>
    </row>
    <row r="25" spans="3:33" ht="15.7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1">
        <f t="shared" si="0"/>
        <v>0</v>
      </c>
      <c r="AE25" s="90">
        <f t="shared" si="1"/>
        <v>0</v>
      </c>
      <c r="AF25" s="110">
        <f t="shared" si="2"/>
        <v>0</v>
      </c>
      <c r="AG25" s="107">
        <f t="shared" si="3"/>
        <v>0</v>
      </c>
    </row>
    <row r="26" spans="3:33" ht="15.7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1">
        <f t="shared" si="0"/>
        <v>0</v>
      </c>
      <c r="AE26" s="90">
        <f t="shared" si="1"/>
        <v>0</v>
      </c>
      <c r="AF26" s="110">
        <f t="shared" si="2"/>
        <v>0</v>
      </c>
      <c r="AG26" s="107">
        <f t="shared" si="3"/>
        <v>0</v>
      </c>
    </row>
    <row r="27" spans="3:33" ht="15.7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1">
        <f t="shared" si="0"/>
        <v>0</v>
      </c>
      <c r="AE27" s="90">
        <f t="shared" si="1"/>
        <v>0</v>
      </c>
      <c r="AF27" s="110">
        <f t="shared" si="2"/>
        <v>0</v>
      </c>
      <c r="AG27" s="107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1">
        <f t="shared" si="0"/>
        <v>0</v>
      </c>
      <c r="AE28" s="90">
        <f t="shared" si="1"/>
        <v>0</v>
      </c>
      <c r="AF28" s="110">
        <f t="shared" si="2"/>
        <v>0</v>
      </c>
      <c r="AG28" s="107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1">
        <f t="shared" si="0"/>
        <v>0</v>
      </c>
      <c r="AE29" s="90">
        <f t="shared" si="1"/>
        <v>0</v>
      </c>
      <c r="AF29" s="110">
        <f t="shared" si="2"/>
        <v>0</v>
      </c>
      <c r="AG29" s="107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1">
        <f t="shared" si="0"/>
        <v>0</v>
      </c>
      <c r="AE30" s="90">
        <f t="shared" si="1"/>
        <v>0</v>
      </c>
      <c r="AF30" s="110">
        <f t="shared" si="2"/>
        <v>0</v>
      </c>
      <c r="AG30" s="107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1">
        <f t="shared" si="0"/>
        <v>0</v>
      </c>
      <c r="AE31" s="90">
        <f t="shared" si="1"/>
        <v>0</v>
      </c>
      <c r="AF31" s="110">
        <f t="shared" si="2"/>
        <v>0</v>
      </c>
      <c r="AG31" s="107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1">
        <f t="shared" si="0"/>
        <v>0</v>
      </c>
      <c r="AE32" s="90">
        <f t="shared" si="1"/>
        <v>0</v>
      </c>
      <c r="AF32" s="110">
        <f t="shared" si="2"/>
        <v>0</v>
      </c>
      <c r="AG32" s="107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1">
        <f t="shared" si="0"/>
        <v>0</v>
      </c>
      <c r="AE33" s="90">
        <f t="shared" si="1"/>
        <v>0</v>
      </c>
      <c r="AF33" s="110">
        <f t="shared" si="2"/>
        <v>0</v>
      </c>
      <c r="AG33" s="107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1">
        <f t="shared" si="0"/>
        <v>0</v>
      </c>
      <c r="AE34" s="90">
        <f t="shared" si="1"/>
        <v>0</v>
      </c>
      <c r="AF34" s="110">
        <f t="shared" si="2"/>
        <v>0</v>
      </c>
      <c r="AG34" s="107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1">
        <f t="shared" si="0"/>
        <v>0</v>
      </c>
      <c r="AE35" s="90">
        <f t="shared" si="1"/>
        <v>0</v>
      </c>
      <c r="AF35" s="110">
        <f t="shared" si="2"/>
        <v>0</v>
      </c>
      <c r="AG35" s="107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1">
        <f t="shared" si="0"/>
        <v>0</v>
      </c>
      <c r="AE36" s="90">
        <f t="shared" si="1"/>
        <v>0</v>
      </c>
      <c r="AF36" s="110">
        <f t="shared" si="2"/>
        <v>0</v>
      </c>
      <c r="AG36" s="107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1">
        <f t="shared" si="0"/>
        <v>0</v>
      </c>
      <c r="AE37" s="90">
        <f t="shared" si="1"/>
        <v>0</v>
      </c>
      <c r="AF37" s="110">
        <f t="shared" si="2"/>
        <v>0</v>
      </c>
      <c r="AG37" s="107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1">
        <f t="shared" si="0"/>
        <v>0</v>
      </c>
      <c r="AE38" s="90">
        <f t="shared" si="1"/>
        <v>0</v>
      </c>
      <c r="AF38" s="110">
        <f t="shared" si="2"/>
        <v>0</v>
      </c>
      <c r="AG38" s="107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1">
        <f t="shared" si="0"/>
        <v>0</v>
      </c>
      <c r="AE39" s="90">
        <f t="shared" si="1"/>
        <v>0</v>
      </c>
      <c r="AF39" s="110">
        <f t="shared" si="2"/>
        <v>0</v>
      </c>
      <c r="AG39" s="107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1">
        <f t="shared" si="0"/>
        <v>0</v>
      </c>
      <c r="AE40" s="90">
        <f t="shared" si="1"/>
        <v>0</v>
      </c>
      <c r="AF40" s="110">
        <f t="shared" si="2"/>
        <v>0</v>
      </c>
      <c r="AG40" s="107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1">
        <f t="shared" si="0"/>
        <v>0</v>
      </c>
      <c r="AE41" s="90">
        <f t="shared" si="1"/>
        <v>0</v>
      </c>
      <c r="AF41" s="110">
        <f t="shared" si="2"/>
        <v>0</v>
      </c>
      <c r="AG41" s="107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1">
        <f t="shared" si="0"/>
        <v>0</v>
      </c>
      <c r="AE42" s="90">
        <f t="shared" si="1"/>
        <v>0</v>
      </c>
      <c r="AF42" s="110">
        <f t="shared" si="2"/>
        <v>0</v>
      </c>
      <c r="AG42" s="107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1">
        <f t="shared" si="0"/>
        <v>0</v>
      </c>
      <c r="AE43" s="90">
        <f t="shared" si="1"/>
        <v>0</v>
      </c>
      <c r="AF43" s="110">
        <f t="shared" si="2"/>
        <v>0</v>
      </c>
      <c r="AG43" s="107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1">
        <f t="shared" si="0"/>
        <v>0</v>
      </c>
      <c r="AE44" s="90">
        <f t="shared" si="1"/>
        <v>0</v>
      </c>
      <c r="AF44" s="110">
        <f t="shared" si="2"/>
        <v>0</v>
      </c>
      <c r="AG44" s="107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1">
        <f t="shared" si="0"/>
        <v>0</v>
      </c>
      <c r="AE45" s="90">
        <f t="shared" si="1"/>
        <v>0</v>
      </c>
      <c r="AF45" s="110">
        <f t="shared" si="2"/>
        <v>0</v>
      </c>
      <c r="AG45" s="107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97"/>
      <c r="AF58" s="6" t="s">
        <v>36</v>
      </c>
    </row>
    <row r="59" spans="3:32">
      <c r="C59" s="1"/>
      <c r="D59" s="10" t="s">
        <v>35</v>
      </c>
      <c r="E59" s="12">
        <f>COUNTIF(E12:E45,"✔")</f>
        <v>1</v>
      </c>
      <c r="F59" s="12">
        <f t="shared" ref="F59:AC59" si="4">COUNTIF(F12:F45,"✔")</f>
        <v>0</v>
      </c>
      <c r="G59" s="12">
        <f t="shared" si="4"/>
        <v>0</v>
      </c>
      <c r="H59" s="12">
        <f t="shared" si="4"/>
        <v>2</v>
      </c>
      <c r="I59" s="12">
        <f t="shared" si="4"/>
        <v>2</v>
      </c>
      <c r="J59" s="12">
        <f t="shared" si="4"/>
        <v>2</v>
      </c>
      <c r="K59" s="12">
        <f t="shared" si="4"/>
        <v>1</v>
      </c>
      <c r="L59" s="12">
        <f t="shared" si="4"/>
        <v>0</v>
      </c>
      <c r="M59" s="12">
        <f t="shared" si="4"/>
        <v>1</v>
      </c>
      <c r="N59" s="12">
        <f t="shared" si="4"/>
        <v>2</v>
      </c>
      <c r="O59" s="12">
        <f t="shared" si="4"/>
        <v>2</v>
      </c>
      <c r="P59" s="12">
        <f t="shared" si="4"/>
        <v>0</v>
      </c>
      <c r="Q59" s="12">
        <f t="shared" si="4"/>
        <v>2</v>
      </c>
      <c r="R59" s="12">
        <f t="shared" si="4"/>
        <v>0</v>
      </c>
      <c r="S59" s="12">
        <f t="shared" si="4"/>
        <v>1</v>
      </c>
      <c r="T59" s="12">
        <f t="shared" si="4"/>
        <v>2</v>
      </c>
      <c r="U59" s="12">
        <f t="shared" si="4"/>
        <v>0</v>
      </c>
      <c r="V59" s="12">
        <f t="shared" si="4"/>
        <v>0</v>
      </c>
      <c r="W59" s="12">
        <f t="shared" si="4"/>
        <v>0</v>
      </c>
      <c r="X59" s="12">
        <f t="shared" si="4"/>
        <v>1</v>
      </c>
      <c r="Y59" s="12">
        <f t="shared" si="4"/>
        <v>0</v>
      </c>
      <c r="Z59" s="12">
        <f t="shared" si="4"/>
        <v>2</v>
      </c>
      <c r="AA59" s="12">
        <f t="shared" si="4"/>
        <v>2</v>
      </c>
      <c r="AB59" s="12">
        <f t="shared" si="4"/>
        <v>0</v>
      </c>
      <c r="AC59" s="12">
        <f t="shared" si="4"/>
        <v>2</v>
      </c>
      <c r="AD59" s="86">
        <f>SUM(E59:AC59)</f>
        <v>25</v>
      </c>
      <c r="AE59" s="98"/>
      <c r="AF59" s="99">
        <f>AD59/$AD$63</f>
        <v>0.5</v>
      </c>
    </row>
    <row r="60" spans="3:32">
      <c r="C60" s="1"/>
      <c r="D60" s="93" t="s">
        <v>73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4">
        <f>SUM(E60:AC60)</f>
        <v>0</v>
      </c>
      <c r="AE60" s="98"/>
      <c r="AF60" s="100">
        <f>AD60/$AD$63</f>
        <v>0</v>
      </c>
    </row>
    <row r="61" spans="3:32">
      <c r="C61" s="1"/>
      <c r="D61" s="68" t="s">
        <v>58</v>
      </c>
      <c r="E61" s="12">
        <f>COUNTIF(E12:E45,"X")</f>
        <v>1</v>
      </c>
      <c r="F61" s="12">
        <f t="shared" ref="F61:AC61" si="7">COUNTIF(F12:F45,"X")</f>
        <v>2</v>
      </c>
      <c r="G61" s="12">
        <f t="shared" si="7"/>
        <v>0</v>
      </c>
      <c r="H61" s="12">
        <f t="shared" si="7"/>
        <v>0</v>
      </c>
      <c r="I61" s="12">
        <f t="shared" si="7"/>
        <v>0</v>
      </c>
      <c r="J61" s="12">
        <f t="shared" si="7"/>
        <v>0</v>
      </c>
      <c r="K61" s="12">
        <f t="shared" si="7"/>
        <v>1</v>
      </c>
      <c r="L61" s="12">
        <f t="shared" si="7"/>
        <v>2</v>
      </c>
      <c r="M61" s="12">
        <f t="shared" si="7"/>
        <v>1</v>
      </c>
      <c r="N61" s="12">
        <f t="shared" si="7"/>
        <v>0</v>
      </c>
      <c r="O61" s="12">
        <f t="shared" si="7"/>
        <v>0</v>
      </c>
      <c r="P61" s="12">
        <f t="shared" si="7"/>
        <v>2</v>
      </c>
      <c r="Q61" s="12">
        <f t="shared" si="7"/>
        <v>0</v>
      </c>
      <c r="R61" s="12">
        <f t="shared" si="7"/>
        <v>2</v>
      </c>
      <c r="S61" s="12">
        <f t="shared" si="7"/>
        <v>1</v>
      </c>
      <c r="T61" s="12">
        <f t="shared" si="7"/>
        <v>0</v>
      </c>
      <c r="U61" s="12">
        <f t="shared" si="7"/>
        <v>2</v>
      </c>
      <c r="V61" s="12">
        <f t="shared" si="7"/>
        <v>2</v>
      </c>
      <c r="W61" s="12">
        <f t="shared" si="7"/>
        <v>2</v>
      </c>
      <c r="X61" s="12">
        <f t="shared" si="7"/>
        <v>1</v>
      </c>
      <c r="Y61" s="12">
        <f t="shared" si="7"/>
        <v>2</v>
      </c>
      <c r="Z61" s="12">
        <f t="shared" si="7"/>
        <v>0</v>
      </c>
      <c r="AA61" s="12">
        <f t="shared" si="7"/>
        <v>0</v>
      </c>
      <c r="AB61" s="12">
        <f t="shared" si="7"/>
        <v>2</v>
      </c>
      <c r="AC61" s="12">
        <f t="shared" si="7"/>
        <v>0</v>
      </c>
      <c r="AD61" s="87">
        <f t="shared" ref="AD61:AD62" si="8">SUM(E61:AC61)</f>
        <v>23</v>
      </c>
      <c r="AE61" s="98"/>
      <c r="AF61" s="101">
        <f>AD61/$AD$63</f>
        <v>0.46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2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88">
        <f t="shared" si="8"/>
        <v>2</v>
      </c>
      <c r="AE62" s="98"/>
      <c r="AF62" s="102">
        <f>AD62/$AD$63</f>
        <v>0.04</v>
      </c>
    </row>
    <row r="63" spans="3:32">
      <c r="C63" s="1"/>
      <c r="D63" s="13" t="s">
        <v>30</v>
      </c>
      <c r="E63" s="22">
        <f t="shared" ref="E63:AD63" si="10">SUM(E59:E62)</f>
        <v>2</v>
      </c>
      <c r="F63" s="22">
        <f t="shared" si="10"/>
        <v>2</v>
      </c>
      <c r="G63" s="22">
        <f t="shared" si="10"/>
        <v>2</v>
      </c>
      <c r="H63" s="22">
        <f t="shared" si="10"/>
        <v>2</v>
      </c>
      <c r="I63" s="22">
        <f t="shared" si="10"/>
        <v>2</v>
      </c>
      <c r="J63" s="22">
        <f t="shared" si="10"/>
        <v>2</v>
      </c>
      <c r="K63" s="22">
        <f t="shared" si="10"/>
        <v>2</v>
      </c>
      <c r="L63" s="22">
        <f t="shared" si="10"/>
        <v>2</v>
      </c>
      <c r="M63" s="22">
        <f t="shared" si="10"/>
        <v>2</v>
      </c>
      <c r="N63" s="22">
        <f t="shared" si="10"/>
        <v>2</v>
      </c>
      <c r="O63" s="22">
        <f t="shared" si="10"/>
        <v>2</v>
      </c>
      <c r="P63" s="22">
        <f t="shared" si="10"/>
        <v>2</v>
      </c>
      <c r="Q63" s="22">
        <f t="shared" si="10"/>
        <v>2</v>
      </c>
      <c r="R63" s="22">
        <f t="shared" si="10"/>
        <v>2</v>
      </c>
      <c r="S63" s="22">
        <f t="shared" si="10"/>
        <v>2</v>
      </c>
      <c r="T63" s="22">
        <f t="shared" si="10"/>
        <v>2</v>
      </c>
      <c r="U63" s="22">
        <f t="shared" si="10"/>
        <v>2</v>
      </c>
      <c r="V63" s="22">
        <f t="shared" si="10"/>
        <v>2</v>
      </c>
      <c r="W63" s="22">
        <f t="shared" si="10"/>
        <v>2</v>
      </c>
      <c r="X63" s="22">
        <f t="shared" si="10"/>
        <v>2</v>
      </c>
      <c r="Y63" s="22">
        <f t="shared" si="10"/>
        <v>2</v>
      </c>
      <c r="Z63" s="22">
        <f t="shared" si="10"/>
        <v>2</v>
      </c>
      <c r="AA63" s="22">
        <f t="shared" si="10"/>
        <v>2</v>
      </c>
      <c r="AB63" s="22">
        <f t="shared" si="10"/>
        <v>2</v>
      </c>
      <c r="AC63" s="22">
        <f t="shared" si="10"/>
        <v>2</v>
      </c>
      <c r="AD63" s="22">
        <f t="shared" si="10"/>
        <v>50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89"/>
      <c r="AE65" s="89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89"/>
      <c r="AE66" s="89"/>
    </row>
    <row r="67" spans="3:31">
      <c r="C67" s="1"/>
      <c r="D67" s="1"/>
      <c r="E67" s="175" t="s">
        <v>26</v>
      </c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7"/>
      <c r="AD67" s="81"/>
      <c r="AE67" s="81"/>
    </row>
    <row r="68" spans="3:31" ht="23.25" customHeight="1">
      <c r="C68" s="1"/>
      <c r="D68" s="1"/>
      <c r="E68" s="178" t="s">
        <v>27</v>
      </c>
      <c r="F68" s="179"/>
      <c r="G68" s="179"/>
      <c r="H68" s="179"/>
      <c r="I68" s="180"/>
      <c r="J68" s="181" t="s">
        <v>28</v>
      </c>
      <c r="K68" s="182"/>
      <c r="L68" s="182"/>
      <c r="M68" s="182"/>
      <c r="N68" s="182"/>
      <c r="O68" s="182"/>
      <c r="P68" s="182"/>
      <c r="Q68" s="182"/>
      <c r="R68" s="182"/>
      <c r="S68" s="182"/>
      <c r="T68" s="183" t="s">
        <v>33</v>
      </c>
      <c r="U68" s="183"/>
      <c r="V68" s="183"/>
      <c r="W68" s="183"/>
      <c r="X68" s="183"/>
      <c r="Y68" s="183"/>
      <c r="Z68" s="183"/>
      <c r="AA68" s="183"/>
      <c r="AB68" s="183"/>
      <c r="AC68" s="183"/>
      <c r="AD68" s="81"/>
      <c r="AE68" s="81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1"/>
      <c r="AE69" s="81"/>
    </row>
    <row r="70" spans="3:31">
      <c r="C70" s="1"/>
      <c r="D70" s="27" t="s">
        <v>35</v>
      </c>
      <c r="E70" s="164">
        <f>SUM(J59,O59,Y59,Z59,AA59)</f>
        <v>8</v>
      </c>
      <c r="F70" s="164"/>
      <c r="G70" s="164"/>
      <c r="H70" s="164"/>
      <c r="I70" s="164"/>
      <c r="J70" s="165">
        <f>SUM(E59,F59,G59,K59,M59,P59,S59,T59,U59,W59)</f>
        <v>6</v>
      </c>
      <c r="K70" s="166"/>
      <c r="L70" s="166"/>
      <c r="M70" s="166"/>
      <c r="N70" s="166"/>
      <c r="O70" s="166"/>
      <c r="P70" s="166"/>
      <c r="Q70" s="166"/>
      <c r="R70" s="166"/>
      <c r="S70" s="167"/>
      <c r="T70" s="164">
        <f>SUM(H59,I59,L59,N59,Q59,R59,V59,X59,AB59,AC59)</f>
        <v>11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83">
        <f>SUM(E70,J70,T70)</f>
        <v>25</v>
      </c>
      <c r="AE70" s="96"/>
    </row>
    <row r="71" spans="3:31">
      <c r="C71" s="1"/>
      <c r="D71" s="93" t="s">
        <v>73</v>
      </c>
      <c r="E71" s="168">
        <f>SUM(J60,O60,Y60,Z60,AA60)</f>
        <v>0</v>
      </c>
      <c r="F71" s="168"/>
      <c r="G71" s="168"/>
      <c r="H71" s="168"/>
      <c r="I71" s="168"/>
      <c r="J71" s="169">
        <f>SUM(E60,F60,G60,K60,M60,P60,S60,T60,U60,W60)</f>
        <v>0</v>
      </c>
      <c r="K71" s="170"/>
      <c r="L71" s="170"/>
      <c r="M71" s="170"/>
      <c r="N71" s="170"/>
      <c r="O71" s="170"/>
      <c r="P71" s="170"/>
      <c r="Q71" s="170"/>
      <c r="R71" s="170"/>
      <c r="S71" s="171"/>
      <c r="T71" s="168">
        <f>SUM(H60,I60,L60,N60,Q60,R60,V60,X60,AB60,AC60)</f>
        <v>0</v>
      </c>
      <c r="U71" s="168"/>
      <c r="V71" s="168"/>
      <c r="W71" s="168"/>
      <c r="X71" s="168"/>
      <c r="Y71" s="168"/>
      <c r="Z71" s="168"/>
      <c r="AA71" s="168"/>
      <c r="AB71" s="168"/>
      <c r="AC71" s="168"/>
      <c r="AD71" s="95">
        <f>SUM(E71,J71,T71)</f>
        <v>0</v>
      </c>
      <c r="AE71" s="96"/>
    </row>
    <row r="72" spans="3:31" ht="15.75" customHeight="1">
      <c r="C72" s="1"/>
      <c r="D72" s="28" t="s">
        <v>31</v>
      </c>
      <c r="E72" s="156">
        <f>SUM(J61,O61,Y61,Z61,AA61)</f>
        <v>2</v>
      </c>
      <c r="F72" s="156"/>
      <c r="G72" s="156"/>
      <c r="H72" s="156"/>
      <c r="I72" s="156"/>
      <c r="J72" s="157">
        <f>SUM(E61,F61,G61,K61,M61,P61,S61,T61,U61,W61)</f>
        <v>12</v>
      </c>
      <c r="K72" s="158"/>
      <c r="L72" s="158"/>
      <c r="M72" s="158"/>
      <c r="N72" s="158"/>
      <c r="O72" s="158"/>
      <c r="P72" s="158"/>
      <c r="Q72" s="158"/>
      <c r="R72" s="158"/>
      <c r="S72" s="159"/>
      <c r="T72" s="156">
        <f>SUM(H61,I61,L61,N61,Q61,R61,V61,X61,AB61,AC61)</f>
        <v>9</v>
      </c>
      <c r="U72" s="156"/>
      <c r="V72" s="156"/>
      <c r="W72" s="156"/>
      <c r="X72" s="156"/>
      <c r="Y72" s="156"/>
      <c r="Z72" s="156"/>
      <c r="AA72" s="156"/>
      <c r="AB72" s="156"/>
      <c r="AC72" s="156"/>
      <c r="AD72" s="84">
        <f>SUM(E72,J72,T72)</f>
        <v>23</v>
      </c>
      <c r="AE72" s="96"/>
    </row>
    <row r="73" spans="3:31" ht="18.75">
      <c r="C73" s="1"/>
      <c r="D73" s="42" t="s">
        <v>32</v>
      </c>
      <c r="E73" s="160">
        <f>SUM(J62,O62,Y62,Z62,AA62)</f>
        <v>0</v>
      </c>
      <c r="F73" s="160"/>
      <c r="G73" s="160"/>
      <c r="H73" s="160"/>
      <c r="I73" s="160"/>
      <c r="J73" s="161">
        <f>SUM(E62,F62,G62,K62,M62,P62,S62,T62,U62,W62)</f>
        <v>2</v>
      </c>
      <c r="K73" s="162"/>
      <c r="L73" s="162"/>
      <c r="M73" s="162"/>
      <c r="N73" s="162"/>
      <c r="O73" s="162"/>
      <c r="P73" s="162"/>
      <c r="Q73" s="162"/>
      <c r="R73" s="162"/>
      <c r="S73" s="163"/>
      <c r="T73" s="160">
        <f>SUM(H62,I62,L62,N62,Q62,R62,V62,X62,AB62,AC62)</f>
        <v>0</v>
      </c>
      <c r="U73" s="160"/>
      <c r="V73" s="160"/>
      <c r="W73" s="160"/>
      <c r="X73" s="160"/>
      <c r="Y73" s="160"/>
      <c r="Z73" s="160"/>
      <c r="AA73" s="160"/>
      <c r="AB73" s="160"/>
      <c r="AC73" s="160"/>
      <c r="AD73" s="85">
        <f>SUM(E73,J73,T73)</f>
        <v>2</v>
      </c>
      <c r="AE73" s="96"/>
    </row>
    <row r="74" spans="3:31">
      <c r="C74" s="1"/>
      <c r="D74" s="25" t="s">
        <v>29</v>
      </c>
      <c r="E74" s="146">
        <f>SUM(E70:I73)</f>
        <v>10</v>
      </c>
      <c r="F74" s="146"/>
      <c r="G74" s="146"/>
      <c r="H74" s="146"/>
      <c r="I74" s="146"/>
      <c r="J74" s="147">
        <f>SUM(J70:S73)</f>
        <v>20</v>
      </c>
      <c r="K74" s="148"/>
      <c r="L74" s="148"/>
      <c r="M74" s="148"/>
      <c r="N74" s="148"/>
      <c r="O74" s="148"/>
      <c r="P74" s="148"/>
      <c r="Q74" s="148"/>
      <c r="R74" s="148"/>
      <c r="S74" s="149"/>
      <c r="T74" s="146">
        <f>SUM(T70:AC73)</f>
        <v>20</v>
      </c>
      <c r="U74" s="146"/>
      <c r="V74" s="146"/>
      <c r="W74" s="146"/>
      <c r="X74" s="146"/>
      <c r="Y74" s="146"/>
      <c r="Z74" s="146"/>
      <c r="AA74" s="146"/>
      <c r="AB74" s="146"/>
      <c r="AC74" s="146"/>
      <c r="AD74" s="79">
        <f>SUM(E74,J74,T74)</f>
        <v>50</v>
      </c>
      <c r="AE74" s="96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57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0.8</v>
      </c>
      <c r="F78" s="37">
        <f>J70/$J$74</f>
        <v>0.3</v>
      </c>
      <c r="G78" s="37">
        <f>T70/$T$74</f>
        <v>0.55000000000000004</v>
      </c>
    </row>
    <row r="79" spans="3:31">
      <c r="D79" s="103" t="s">
        <v>71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2" t="s">
        <v>55</v>
      </c>
      <c r="E80" s="40">
        <f>E72/$E$74</f>
        <v>0.2</v>
      </c>
      <c r="F80" s="40">
        <f>J72/$J$74</f>
        <v>0.6</v>
      </c>
      <c r="G80" s="40">
        <f>T72/$T$74</f>
        <v>0.45</v>
      </c>
    </row>
    <row r="81" spans="4:7" ht="18.75">
      <c r="D81" s="42" t="s">
        <v>32</v>
      </c>
      <c r="E81" s="16">
        <f>E73/$E$74</f>
        <v>0</v>
      </c>
      <c r="F81" s="16">
        <f>J73/$J$74</f>
        <v>0.1</v>
      </c>
      <c r="G81" s="16">
        <f>T73/$T$74</f>
        <v>0</v>
      </c>
    </row>
    <row r="82" spans="4:7">
      <c r="E82" s="104">
        <f>SUM(E78:E81)</f>
        <v>1</v>
      </c>
      <c r="F82" s="104">
        <f>SUM(F78:F81)</f>
        <v>0.99999999999999989</v>
      </c>
      <c r="G82" s="104">
        <f>SUM(G78:G81)</f>
        <v>1</v>
      </c>
    </row>
    <row r="100" spans="4:30" ht="18.75">
      <c r="D100" s="150" t="s">
        <v>68</v>
      </c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</row>
    <row r="101" spans="4:30" ht="29.25" customHeight="1">
      <c r="D101" s="151" t="s">
        <v>79</v>
      </c>
      <c r="E101" s="152"/>
      <c r="F101" s="152"/>
      <c r="G101" s="153"/>
      <c r="H101" s="154" t="s">
        <v>123</v>
      </c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5"/>
    </row>
    <row r="102" spans="4:30" ht="27" customHeight="1">
      <c r="D102" s="141" t="s">
        <v>76</v>
      </c>
      <c r="E102" s="141"/>
      <c r="F102" s="141"/>
      <c r="G102" s="141"/>
      <c r="H102" s="144" t="s">
        <v>114</v>
      </c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5"/>
    </row>
    <row r="103" spans="4:30" ht="34.5" customHeight="1">
      <c r="D103" s="141" t="s">
        <v>78</v>
      </c>
      <c r="E103" s="141"/>
      <c r="F103" s="141"/>
      <c r="G103" s="141"/>
      <c r="H103" s="142" t="s">
        <v>124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3"/>
    </row>
    <row r="104" spans="4:30" ht="28.5" customHeight="1">
      <c r="D104" s="141" t="s">
        <v>67</v>
      </c>
      <c r="E104" s="141"/>
      <c r="F104" s="141"/>
      <c r="G104" s="141"/>
      <c r="H104" s="142" t="s">
        <v>112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3"/>
    </row>
    <row r="105" spans="4:30" ht="33" customHeight="1">
      <c r="D105" s="141" t="s">
        <v>77</v>
      </c>
      <c r="E105" s="141"/>
      <c r="F105" s="141"/>
      <c r="G105" s="141"/>
      <c r="H105" s="142" t="s">
        <v>116</v>
      </c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3"/>
    </row>
    <row r="106" spans="4:30" ht="26.25" customHeight="1">
      <c r="D106" s="141" t="s">
        <v>74</v>
      </c>
      <c r="E106" s="141"/>
      <c r="F106" s="141"/>
      <c r="G106" s="141"/>
      <c r="H106" s="142" t="s">
        <v>111</v>
      </c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3"/>
    </row>
    <row r="108" spans="4:30">
      <c r="D108" s="132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I91"/>
  <sheetViews>
    <sheetView topLeftCell="D1" zoomScale="73" zoomScaleNormal="73" workbookViewId="0">
      <selection activeCell="H87" sqref="H87:AD87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01" t="s">
        <v>59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7" spans="3:35" ht="22.15" customHeight="1">
      <c r="D7" s="124" t="s">
        <v>65</v>
      </c>
      <c r="E7" s="193" t="s">
        <v>93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96" t="s">
        <v>66</v>
      </c>
      <c r="S7" s="196"/>
      <c r="T7" s="196"/>
      <c r="U7" s="196"/>
      <c r="V7" s="196"/>
      <c r="X7" s="197">
        <v>2</v>
      </c>
      <c r="Y7" s="198"/>
      <c r="AD7" s="133"/>
    </row>
    <row r="8" spans="3:35" ht="22.15" customHeight="1">
      <c r="D8" s="125" t="s">
        <v>47</v>
      </c>
      <c r="E8" s="199" t="s">
        <v>95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56"/>
      <c r="R8" s="196" t="s">
        <v>75</v>
      </c>
      <c r="S8" s="196"/>
      <c r="T8" s="196"/>
      <c r="U8" s="196"/>
      <c r="V8" s="196"/>
      <c r="X8" s="197" t="s">
        <v>94</v>
      </c>
      <c r="Y8" s="198"/>
      <c r="Z8" s="67"/>
      <c r="AA8" s="67"/>
      <c r="AD8" s="200"/>
      <c r="AE8" s="200"/>
      <c r="AF8" s="200"/>
      <c r="AG8" s="200"/>
      <c r="AH8" s="200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03" t="s">
        <v>85</v>
      </c>
      <c r="D10" s="204"/>
      <c r="E10" s="207" t="s">
        <v>80</v>
      </c>
      <c r="F10" s="208"/>
      <c r="G10" s="208"/>
      <c r="H10" s="208"/>
      <c r="I10" s="209"/>
      <c r="J10" s="207" t="s">
        <v>81</v>
      </c>
      <c r="K10" s="208"/>
      <c r="L10" s="208"/>
      <c r="M10" s="208"/>
      <c r="N10" s="209"/>
      <c r="O10" s="207" t="s">
        <v>82</v>
      </c>
      <c r="P10" s="208"/>
      <c r="Q10" s="208"/>
      <c r="R10" s="208"/>
      <c r="S10" s="209"/>
      <c r="T10" s="207" t="s">
        <v>83</v>
      </c>
      <c r="U10" s="208"/>
      <c r="V10" s="208"/>
      <c r="W10" s="208"/>
      <c r="X10" s="209"/>
      <c r="Y10" s="207" t="s">
        <v>84</v>
      </c>
      <c r="Z10" s="208"/>
      <c r="AA10" s="208"/>
      <c r="AB10" s="208"/>
      <c r="AC10" s="209"/>
      <c r="AD10" s="202" t="s">
        <v>41</v>
      </c>
      <c r="AE10" s="202"/>
      <c r="AF10" s="202"/>
    </row>
    <row r="11" spans="3:35" ht="15.75">
      <c r="C11" s="58" t="s">
        <v>40</v>
      </c>
      <c r="D11" s="59" t="s">
        <v>39</v>
      </c>
      <c r="E11" s="77" t="s">
        <v>1</v>
      </c>
      <c r="F11" s="77" t="s">
        <v>2</v>
      </c>
      <c r="G11" s="77" t="s">
        <v>3</v>
      </c>
      <c r="H11" s="77" t="s">
        <v>4</v>
      </c>
      <c r="I11" s="77" t="s">
        <v>5</v>
      </c>
      <c r="J11" s="77" t="s">
        <v>6</v>
      </c>
      <c r="K11" s="77" t="s">
        <v>7</v>
      </c>
      <c r="L11" s="77" t="s">
        <v>8</v>
      </c>
      <c r="M11" s="77" t="s">
        <v>9</v>
      </c>
      <c r="N11" s="77" t="s">
        <v>10</v>
      </c>
      <c r="O11" s="77" t="s">
        <v>11</v>
      </c>
      <c r="P11" s="77" t="s">
        <v>12</v>
      </c>
      <c r="Q11" s="77" t="s">
        <v>13</v>
      </c>
      <c r="R11" s="78" t="s">
        <v>14</v>
      </c>
      <c r="S11" s="78" t="s">
        <v>15</v>
      </c>
      <c r="T11" s="78" t="s">
        <v>16</v>
      </c>
      <c r="U11" s="78" t="s">
        <v>17</v>
      </c>
      <c r="V11" s="78" t="s">
        <v>18</v>
      </c>
      <c r="W11" s="78" t="s">
        <v>19</v>
      </c>
      <c r="X11" s="78" t="s">
        <v>20</v>
      </c>
      <c r="Y11" s="78" t="s">
        <v>21</v>
      </c>
      <c r="Z11" s="78" t="s">
        <v>22</v>
      </c>
      <c r="AA11" s="78" t="s">
        <v>23</v>
      </c>
      <c r="AB11" s="78" t="s">
        <v>24</v>
      </c>
      <c r="AC11" s="78" t="s">
        <v>25</v>
      </c>
      <c r="AD11" s="111" t="s">
        <v>54</v>
      </c>
      <c r="AE11" s="113" t="s">
        <v>42</v>
      </c>
      <c r="AF11" s="115" t="s">
        <v>53</v>
      </c>
    </row>
    <row r="12" spans="3:35" ht="19.899999999999999" customHeight="1">
      <c r="C12" s="57">
        <v>2</v>
      </c>
      <c r="D12" s="55" t="s">
        <v>99</v>
      </c>
      <c r="E12" s="64" t="s">
        <v>44</v>
      </c>
      <c r="F12" s="64" t="s">
        <v>51</v>
      </c>
      <c r="G12" s="64" t="s">
        <v>51</v>
      </c>
      <c r="H12" s="64" t="s">
        <v>51</v>
      </c>
      <c r="I12" s="64" t="s">
        <v>44</v>
      </c>
      <c r="J12" s="64" t="s">
        <v>51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44</v>
      </c>
      <c r="P12" s="64" t="s">
        <v>51</v>
      </c>
      <c r="Q12" s="64" t="s">
        <v>44</v>
      </c>
      <c r="R12" s="64" t="s">
        <v>44</v>
      </c>
      <c r="S12" s="64" t="s">
        <v>51</v>
      </c>
      <c r="T12" s="64" t="s">
        <v>51</v>
      </c>
      <c r="U12" s="64" t="s">
        <v>44</v>
      </c>
      <c r="V12" s="64" t="s">
        <v>51</v>
      </c>
      <c r="W12" s="64" t="s">
        <v>44</v>
      </c>
      <c r="X12" s="64" t="s">
        <v>44</v>
      </c>
      <c r="Y12" s="64" t="s">
        <v>51</v>
      </c>
      <c r="Z12" s="64" t="s">
        <v>51</v>
      </c>
      <c r="AA12" s="64" t="s">
        <v>51</v>
      </c>
      <c r="AB12" s="64" t="s">
        <v>44</v>
      </c>
      <c r="AC12" s="64" t="s">
        <v>44</v>
      </c>
      <c r="AD12" s="112">
        <f t="shared" ref="AD12:AD44" si="0">COUNTIF(E12:AC12,"✔")</f>
        <v>11</v>
      </c>
      <c r="AE12" s="114">
        <f t="shared" ref="AE12:AE44" si="1">COUNTIF(E12:AC12,"X")</f>
        <v>14</v>
      </c>
      <c r="AF12" s="116">
        <f t="shared" ref="AF12:AF44" si="2">COUNTIF(E12:AC12,"–")</f>
        <v>0</v>
      </c>
      <c r="AH12" s="73" t="s">
        <v>48</v>
      </c>
      <c r="AI12" s="69" t="s">
        <v>51</v>
      </c>
    </row>
    <row r="13" spans="3:35" ht="19.899999999999999" customHeight="1">
      <c r="C13" s="57">
        <v>3</v>
      </c>
      <c r="D13" s="55" t="s">
        <v>100</v>
      </c>
      <c r="E13" s="64" t="s">
        <v>44</v>
      </c>
      <c r="F13" s="64" t="s">
        <v>51</v>
      </c>
      <c r="G13" s="64" t="s">
        <v>44</v>
      </c>
      <c r="H13" s="64" t="s">
        <v>44</v>
      </c>
      <c r="I13" s="64" t="s">
        <v>44</v>
      </c>
      <c r="J13" s="64" t="s">
        <v>51</v>
      </c>
      <c r="K13" s="64" t="s">
        <v>51</v>
      </c>
      <c r="L13" s="64" t="s">
        <v>44</v>
      </c>
      <c r="M13" s="64" t="s">
        <v>44</v>
      </c>
      <c r="N13" s="64" t="s">
        <v>44</v>
      </c>
      <c r="O13" s="64" t="s">
        <v>44</v>
      </c>
      <c r="P13" s="64" t="s">
        <v>44</v>
      </c>
      <c r="Q13" s="64" t="s">
        <v>44</v>
      </c>
      <c r="R13" s="64" t="s">
        <v>51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51</v>
      </c>
      <c r="AA13" s="64" t="s">
        <v>51</v>
      </c>
      <c r="AB13" s="64" t="s">
        <v>44</v>
      </c>
      <c r="AC13" s="64" t="s">
        <v>44</v>
      </c>
      <c r="AD13" s="112">
        <f t="shared" si="0"/>
        <v>9</v>
      </c>
      <c r="AE13" s="114">
        <f t="shared" si="1"/>
        <v>16</v>
      </c>
      <c r="AF13" s="116">
        <f t="shared" si="2"/>
        <v>0</v>
      </c>
      <c r="AH13" s="73" t="s">
        <v>49</v>
      </c>
      <c r="AI13" s="70" t="s">
        <v>44</v>
      </c>
    </row>
    <row r="14" spans="3:35" ht="19.899999999999999" customHeight="1" thickBot="1">
      <c r="C14" s="57">
        <v>4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12">
        <f t="shared" si="0"/>
        <v>0</v>
      </c>
      <c r="AE14" s="114">
        <f t="shared" si="1"/>
        <v>0</v>
      </c>
      <c r="AF14" s="116">
        <f t="shared" si="2"/>
        <v>0</v>
      </c>
      <c r="AH14" s="74" t="s">
        <v>50</v>
      </c>
      <c r="AI14" s="71" t="s">
        <v>52</v>
      </c>
    </row>
    <row r="15" spans="3:35" ht="19.899999999999999" customHeight="1">
      <c r="C15" s="57">
        <v>5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2">
        <f t="shared" si="0"/>
        <v>0</v>
      </c>
      <c r="AE15" s="114">
        <f t="shared" si="1"/>
        <v>0</v>
      </c>
      <c r="AF15" s="116">
        <f t="shared" si="2"/>
        <v>0</v>
      </c>
      <c r="AH15" s="62"/>
    </row>
    <row r="16" spans="3:35" ht="19.899999999999999" customHeight="1">
      <c r="C16" s="57">
        <v>6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2">
        <f t="shared" si="0"/>
        <v>0</v>
      </c>
      <c r="AE16" s="114">
        <f t="shared" si="1"/>
        <v>0</v>
      </c>
      <c r="AF16" s="116">
        <f t="shared" si="2"/>
        <v>0</v>
      </c>
    </row>
    <row r="17" spans="3:32" ht="19.899999999999999" customHeight="1">
      <c r="C17" s="57">
        <v>7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2">
        <f t="shared" si="0"/>
        <v>0</v>
      </c>
      <c r="AE17" s="114">
        <f t="shared" si="1"/>
        <v>0</v>
      </c>
      <c r="AF17" s="116">
        <f t="shared" si="2"/>
        <v>0</v>
      </c>
    </row>
    <row r="18" spans="3:32" ht="19.899999999999999" customHeight="1">
      <c r="C18" s="57">
        <v>8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2">
        <f t="shared" si="0"/>
        <v>0</v>
      </c>
      <c r="AE18" s="114">
        <f t="shared" si="1"/>
        <v>0</v>
      </c>
      <c r="AF18" s="116">
        <f t="shared" si="2"/>
        <v>0</v>
      </c>
    </row>
    <row r="19" spans="3:32" ht="19.899999999999999" customHeight="1">
      <c r="C19" s="57">
        <v>9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2">
        <f t="shared" si="0"/>
        <v>0</v>
      </c>
      <c r="AE19" s="114">
        <f t="shared" si="1"/>
        <v>0</v>
      </c>
      <c r="AF19" s="116">
        <f t="shared" si="2"/>
        <v>0</v>
      </c>
    </row>
    <row r="20" spans="3:32" ht="19.899999999999999" customHeight="1">
      <c r="C20" s="57">
        <v>10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2">
        <f t="shared" si="0"/>
        <v>0</v>
      </c>
      <c r="AE20" s="114">
        <f t="shared" si="1"/>
        <v>0</v>
      </c>
      <c r="AF20" s="116">
        <f t="shared" si="2"/>
        <v>0</v>
      </c>
    </row>
    <row r="21" spans="3:32" ht="19.899999999999999" customHeight="1">
      <c r="C21" s="57">
        <v>11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2">
        <f t="shared" si="0"/>
        <v>0</v>
      </c>
      <c r="AE21" s="114">
        <f t="shared" si="1"/>
        <v>0</v>
      </c>
      <c r="AF21" s="116">
        <f t="shared" si="2"/>
        <v>0</v>
      </c>
    </row>
    <row r="22" spans="3:32" ht="19.899999999999999" customHeight="1">
      <c r="C22" s="57">
        <v>12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2">
        <f t="shared" si="0"/>
        <v>0</v>
      </c>
      <c r="AE22" s="114">
        <f t="shared" si="1"/>
        <v>0</v>
      </c>
      <c r="AF22" s="116">
        <f t="shared" si="2"/>
        <v>0</v>
      </c>
    </row>
    <row r="23" spans="3:32" ht="19.899999999999999" customHeight="1">
      <c r="C23" s="57">
        <v>13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2">
        <f t="shared" si="0"/>
        <v>0</v>
      </c>
      <c r="AE23" s="114">
        <f t="shared" si="1"/>
        <v>0</v>
      </c>
      <c r="AF23" s="116">
        <f t="shared" si="2"/>
        <v>0</v>
      </c>
    </row>
    <row r="24" spans="3:32" ht="19.899999999999999" customHeight="1">
      <c r="C24" s="57">
        <v>14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2">
        <f t="shared" si="0"/>
        <v>0</v>
      </c>
      <c r="AE24" s="114">
        <f t="shared" si="1"/>
        <v>0</v>
      </c>
      <c r="AF24" s="116">
        <f t="shared" si="2"/>
        <v>0</v>
      </c>
    </row>
    <row r="25" spans="3:32" ht="19.899999999999999" customHeight="1">
      <c r="C25" s="57">
        <v>15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2">
        <f t="shared" si="0"/>
        <v>0</v>
      </c>
      <c r="AE25" s="114">
        <f t="shared" si="1"/>
        <v>0</v>
      </c>
      <c r="AF25" s="116">
        <f t="shared" si="2"/>
        <v>0</v>
      </c>
    </row>
    <row r="26" spans="3:32" ht="19.899999999999999" customHeight="1">
      <c r="C26" s="57">
        <v>16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2">
        <f t="shared" si="0"/>
        <v>0</v>
      </c>
      <c r="AE26" s="114">
        <f t="shared" si="1"/>
        <v>0</v>
      </c>
      <c r="AF26" s="116">
        <f t="shared" si="2"/>
        <v>0</v>
      </c>
    </row>
    <row r="27" spans="3:32" ht="19.899999999999999" customHeight="1">
      <c r="C27" s="57">
        <v>17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2">
        <f t="shared" si="0"/>
        <v>0</v>
      </c>
      <c r="AE27" s="114">
        <f t="shared" si="1"/>
        <v>0</v>
      </c>
      <c r="AF27" s="116">
        <f t="shared" si="2"/>
        <v>0</v>
      </c>
    </row>
    <row r="28" spans="3:32" ht="19.899999999999999" customHeight="1">
      <c r="C28" s="57">
        <v>18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2">
        <f t="shared" si="0"/>
        <v>0</v>
      </c>
      <c r="AE28" s="114">
        <f t="shared" si="1"/>
        <v>0</v>
      </c>
      <c r="AF28" s="116">
        <f t="shared" si="2"/>
        <v>0</v>
      </c>
    </row>
    <row r="29" spans="3:32" ht="19.899999999999999" customHeight="1">
      <c r="C29" s="57">
        <v>19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2">
        <f t="shared" si="0"/>
        <v>0</v>
      </c>
      <c r="AE29" s="114">
        <f t="shared" si="1"/>
        <v>0</v>
      </c>
      <c r="AF29" s="116">
        <f t="shared" si="2"/>
        <v>0</v>
      </c>
    </row>
    <row r="30" spans="3:32" ht="19.899999999999999" customHeight="1">
      <c r="C30" s="57">
        <v>20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2">
        <f t="shared" si="0"/>
        <v>0</v>
      </c>
      <c r="AE30" s="114">
        <f t="shared" si="1"/>
        <v>0</v>
      </c>
      <c r="AF30" s="116">
        <f t="shared" si="2"/>
        <v>0</v>
      </c>
    </row>
    <row r="31" spans="3:32" ht="19.899999999999999" customHeight="1">
      <c r="C31" s="57">
        <v>21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2">
        <f t="shared" si="0"/>
        <v>0</v>
      </c>
      <c r="AE31" s="114">
        <f t="shared" si="1"/>
        <v>0</v>
      </c>
      <c r="AF31" s="116">
        <f t="shared" si="2"/>
        <v>0</v>
      </c>
    </row>
    <row r="32" spans="3:32" ht="19.899999999999999" customHeight="1">
      <c r="C32" s="57">
        <v>22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2">
        <f t="shared" si="0"/>
        <v>0</v>
      </c>
      <c r="AE32" s="114">
        <f t="shared" si="1"/>
        <v>0</v>
      </c>
      <c r="AF32" s="116">
        <f t="shared" si="2"/>
        <v>0</v>
      </c>
    </row>
    <row r="33" spans="3:32" ht="19.899999999999999" customHeight="1">
      <c r="C33" s="57">
        <v>23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2">
        <f t="shared" si="0"/>
        <v>0</v>
      </c>
      <c r="AE33" s="114">
        <f t="shared" si="1"/>
        <v>0</v>
      </c>
      <c r="AF33" s="116">
        <f t="shared" si="2"/>
        <v>0</v>
      </c>
    </row>
    <row r="34" spans="3:32" ht="19.899999999999999" customHeight="1">
      <c r="C34" s="57">
        <v>24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2">
        <f t="shared" si="0"/>
        <v>0</v>
      </c>
      <c r="AE34" s="114">
        <f t="shared" si="1"/>
        <v>0</v>
      </c>
      <c r="AF34" s="116">
        <f t="shared" si="2"/>
        <v>0</v>
      </c>
    </row>
    <row r="35" spans="3:32" ht="19.899999999999999" customHeight="1">
      <c r="C35" s="57">
        <v>25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2">
        <f t="shared" si="0"/>
        <v>0</v>
      </c>
      <c r="AE35" s="114">
        <f t="shared" si="1"/>
        <v>0</v>
      </c>
      <c r="AF35" s="116">
        <f t="shared" si="2"/>
        <v>0</v>
      </c>
    </row>
    <row r="36" spans="3:32" ht="19.899999999999999" customHeight="1">
      <c r="C36" s="57">
        <v>26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2">
        <f t="shared" si="0"/>
        <v>0</v>
      </c>
      <c r="AE36" s="114">
        <f t="shared" si="1"/>
        <v>0</v>
      </c>
      <c r="AF36" s="116">
        <f t="shared" si="2"/>
        <v>0</v>
      </c>
    </row>
    <row r="37" spans="3:32" ht="19.899999999999999" customHeight="1">
      <c r="C37" s="57">
        <v>27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2">
        <f t="shared" si="0"/>
        <v>0</v>
      </c>
      <c r="AE37" s="114">
        <f t="shared" si="1"/>
        <v>0</v>
      </c>
      <c r="AF37" s="116">
        <f t="shared" si="2"/>
        <v>0</v>
      </c>
    </row>
    <row r="38" spans="3:32" ht="19.899999999999999" customHeight="1">
      <c r="C38" s="57">
        <v>28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2">
        <f t="shared" si="0"/>
        <v>0</v>
      </c>
      <c r="AE38" s="114">
        <f t="shared" si="1"/>
        <v>0</v>
      </c>
      <c r="AF38" s="116">
        <f t="shared" si="2"/>
        <v>0</v>
      </c>
    </row>
    <row r="39" spans="3:32" ht="19.899999999999999" customHeight="1">
      <c r="C39" s="57">
        <v>29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2">
        <f t="shared" si="0"/>
        <v>0</v>
      </c>
      <c r="AE39" s="114">
        <f t="shared" si="1"/>
        <v>0</v>
      </c>
      <c r="AF39" s="116">
        <f t="shared" si="2"/>
        <v>0</v>
      </c>
    </row>
    <row r="40" spans="3:32" ht="19.899999999999999" customHeight="1">
      <c r="C40" s="57">
        <v>30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2">
        <f t="shared" si="0"/>
        <v>0</v>
      </c>
      <c r="AE40" s="114">
        <f t="shared" si="1"/>
        <v>0</v>
      </c>
      <c r="AF40" s="116">
        <f t="shared" si="2"/>
        <v>0</v>
      </c>
    </row>
    <row r="41" spans="3:32" ht="19.899999999999999" customHeight="1">
      <c r="C41" s="57">
        <v>31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2">
        <f t="shared" si="0"/>
        <v>0</v>
      </c>
      <c r="AE41" s="114">
        <f t="shared" si="1"/>
        <v>0</v>
      </c>
      <c r="AF41" s="116">
        <f t="shared" si="2"/>
        <v>0</v>
      </c>
    </row>
    <row r="42" spans="3:32" ht="19.899999999999999" customHeight="1">
      <c r="C42" s="57">
        <v>32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2">
        <f t="shared" si="0"/>
        <v>0</v>
      </c>
      <c r="AE42" s="114">
        <f t="shared" si="1"/>
        <v>0</v>
      </c>
      <c r="AF42" s="116">
        <f t="shared" si="2"/>
        <v>0</v>
      </c>
    </row>
    <row r="43" spans="3:32" ht="19.899999999999999" customHeight="1">
      <c r="C43" s="57">
        <v>33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2">
        <f t="shared" si="0"/>
        <v>0</v>
      </c>
      <c r="AE43" s="114">
        <f t="shared" si="1"/>
        <v>0</v>
      </c>
      <c r="AF43" s="116">
        <f t="shared" si="2"/>
        <v>0</v>
      </c>
    </row>
    <row r="44" spans="3:32" ht="19.899999999999999" customHeight="1">
      <c r="C44" s="57">
        <v>34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2">
        <f t="shared" si="0"/>
        <v>0</v>
      </c>
      <c r="AE44" s="114">
        <f t="shared" si="1"/>
        <v>0</v>
      </c>
      <c r="AF44" s="116">
        <f t="shared" si="2"/>
        <v>0</v>
      </c>
    </row>
    <row r="45" spans="3:32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3:3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3:32" ht="31.5" customHeight="1">
      <c r="C47" s="1"/>
      <c r="D47" s="9" t="s">
        <v>0</v>
      </c>
      <c r="E47" s="8" t="s">
        <v>1</v>
      </c>
      <c r="F47" s="8" t="s">
        <v>2</v>
      </c>
      <c r="G47" s="8" t="s">
        <v>3</v>
      </c>
      <c r="H47" s="8" t="s">
        <v>4</v>
      </c>
      <c r="I47" s="8" t="s">
        <v>5</v>
      </c>
      <c r="J47" s="8" t="s">
        <v>6</v>
      </c>
      <c r="K47" s="8" t="s">
        <v>7</v>
      </c>
      <c r="L47" s="8" t="s">
        <v>8</v>
      </c>
      <c r="M47" s="8" t="s">
        <v>9</v>
      </c>
      <c r="N47" s="8" t="s">
        <v>10</v>
      </c>
      <c r="O47" s="8" t="s">
        <v>11</v>
      </c>
      <c r="P47" s="8" t="s">
        <v>12</v>
      </c>
      <c r="Q47" s="8" t="s">
        <v>13</v>
      </c>
      <c r="R47" s="8" t="s">
        <v>14</v>
      </c>
      <c r="S47" s="8" t="s">
        <v>15</v>
      </c>
      <c r="T47" s="8" t="s">
        <v>16</v>
      </c>
      <c r="U47" s="8" t="s">
        <v>17</v>
      </c>
      <c r="V47" s="8" t="s">
        <v>18</v>
      </c>
      <c r="W47" s="8" t="s">
        <v>19</v>
      </c>
      <c r="X47" s="8" t="s">
        <v>20</v>
      </c>
      <c r="Y47" s="8" t="s">
        <v>21</v>
      </c>
      <c r="Z47" s="8" t="s">
        <v>22</v>
      </c>
      <c r="AA47" s="8" t="s">
        <v>23</v>
      </c>
      <c r="AB47" s="8" t="s">
        <v>24</v>
      </c>
      <c r="AC47" s="8" t="s">
        <v>25</v>
      </c>
      <c r="AD47" s="31" t="s">
        <v>30</v>
      </c>
      <c r="AE47" s="6" t="s">
        <v>36</v>
      </c>
    </row>
    <row r="48" spans="3:32">
      <c r="C48" s="1"/>
      <c r="D48" s="10" t="s">
        <v>35</v>
      </c>
      <c r="E48" s="12">
        <f t="shared" ref="E48:AC48" si="3">COUNTIF(E12:E44,"✔")</f>
        <v>0</v>
      </c>
      <c r="F48" s="12">
        <f t="shared" si="3"/>
        <v>2</v>
      </c>
      <c r="G48" s="12">
        <f t="shared" si="3"/>
        <v>1</v>
      </c>
      <c r="H48" s="12">
        <f t="shared" si="3"/>
        <v>1</v>
      </c>
      <c r="I48" s="12">
        <f t="shared" si="3"/>
        <v>0</v>
      </c>
      <c r="J48" s="12">
        <f t="shared" si="3"/>
        <v>2</v>
      </c>
      <c r="K48" s="12">
        <f t="shared" si="3"/>
        <v>1</v>
      </c>
      <c r="L48" s="12">
        <f t="shared" si="3"/>
        <v>0</v>
      </c>
      <c r="M48" s="12">
        <f t="shared" si="3"/>
        <v>0</v>
      </c>
      <c r="N48" s="12">
        <f t="shared" si="3"/>
        <v>0</v>
      </c>
      <c r="O48" s="12">
        <f t="shared" si="3"/>
        <v>0</v>
      </c>
      <c r="P48" s="12">
        <f t="shared" si="3"/>
        <v>1</v>
      </c>
      <c r="Q48" s="12">
        <f t="shared" si="3"/>
        <v>0</v>
      </c>
      <c r="R48" s="12">
        <f t="shared" si="3"/>
        <v>1</v>
      </c>
      <c r="S48" s="12">
        <f t="shared" si="3"/>
        <v>1</v>
      </c>
      <c r="T48" s="12">
        <f t="shared" si="3"/>
        <v>2</v>
      </c>
      <c r="U48" s="12">
        <f t="shared" si="3"/>
        <v>0</v>
      </c>
      <c r="V48" s="12">
        <f t="shared" si="3"/>
        <v>1</v>
      </c>
      <c r="W48" s="12">
        <f t="shared" si="3"/>
        <v>1</v>
      </c>
      <c r="X48" s="12">
        <f t="shared" si="3"/>
        <v>0</v>
      </c>
      <c r="Y48" s="12">
        <f t="shared" si="3"/>
        <v>2</v>
      </c>
      <c r="Z48" s="12">
        <f t="shared" si="3"/>
        <v>2</v>
      </c>
      <c r="AA48" s="12">
        <f t="shared" si="3"/>
        <v>2</v>
      </c>
      <c r="AB48" s="12">
        <f t="shared" si="3"/>
        <v>0</v>
      </c>
      <c r="AC48" s="12">
        <f t="shared" si="3"/>
        <v>0</v>
      </c>
      <c r="AD48" s="20">
        <f>SUM(E48:AC48)</f>
        <v>20</v>
      </c>
      <c r="AE48" s="14">
        <f>AD48/$AD$51</f>
        <v>0.4</v>
      </c>
    </row>
    <row r="49" spans="3:31">
      <c r="C49" s="1"/>
      <c r="D49" s="68" t="s">
        <v>56</v>
      </c>
      <c r="E49" s="12">
        <f t="shared" ref="E49:AC49" si="4">COUNTIF(E12:E44,"X")</f>
        <v>2</v>
      </c>
      <c r="F49" s="12">
        <f t="shared" si="4"/>
        <v>0</v>
      </c>
      <c r="G49" s="12">
        <f t="shared" si="4"/>
        <v>1</v>
      </c>
      <c r="H49" s="12">
        <f t="shared" si="4"/>
        <v>1</v>
      </c>
      <c r="I49" s="12">
        <f t="shared" si="4"/>
        <v>2</v>
      </c>
      <c r="J49" s="12">
        <f t="shared" si="4"/>
        <v>0</v>
      </c>
      <c r="K49" s="12">
        <f t="shared" si="4"/>
        <v>1</v>
      </c>
      <c r="L49" s="12">
        <f t="shared" si="4"/>
        <v>2</v>
      </c>
      <c r="M49" s="12">
        <f t="shared" si="4"/>
        <v>2</v>
      </c>
      <c r="N49" s="12">
        <f t="shared" si="4"/>
        <v>2</v>
      </c>
      <c r="O49" s="12">
        <f t="shared" si="4"/>
        <v>2</v>
      </c>
      <c r="P49" s="12">
        <f t="shared" si="4"/>
        <v>1</v>
      </c>
      <c r="Q49" s="12">
        <f t="shared" si="4"/>
        <v>2</v>
      </c>
      <c r="R49" s="12">
        <f t="shared" si="4"/>
        <v>1</v>
      </c>
      <c r="S49" s="12">
        <f t="shared" si="4"/>
        <v>1</v>
      </c>
      <c r="T49" s="12">
        <f t="shared" si="4"/>
        <v>0</v>
      </c>
      <c r="U49" s="12">
        <f t="shared" si="4"/>
        <v>2</v>
      </c>
      <c r="V49" s="12">
        <f t="shared" si="4"/>
        <v>1</v>
      </c>
      <c r="W49" s="12">
        <f t="shared" si="4"/>
        <v>1</v>
      </c>
      <c r="X49" s="12">
        <f t="shared" si="4"/>
        <v>2</v>
      </c>
      <c r="Y49" s="12">
        <f t="shared" si="4"/>
        <v>0</v>
      </c>
      <c r="Z49" s="12">
        <f t="shared" si="4"/>
        <v>0</v>
      </c>
      <c r="AA49" s="12">
        <f t="shared" si="4"/>
        <v>0</v>
      </c>
      <c r="AB49" s="12">
        <f t="shared" si="4"/>
        <v>2</v>
      </c>
      <c r="AC49" s="12">
        <f t="shared" si="4"/>
        <v>2</v>
      </c>
      <c r="AD49" s="21">
        <f t="shared" ref="AD49:AD50" si="5">SUM(E49:AC49)</f>
        <v>30</v>
      </c>
      <c r="AE49" s="15">
        <f>AD49/$AD$51</f>
        <v>0.6</v>
      </c>
    </row>
    <row r="50" spans="3:31" ht="18.75">
      <c r="C50" s="1"/>
      <c r="D50" s="43" t="s">
        <v>32</v>
      </c>
      <c r="E50" s="12">
        <f t="shared" ref="E50:AC50" si="6">COUNTIF(E12:E44,"–")</f>
        <v>0</v>
      </c>
      <c r="F50" s="12">
        <f t="shared" si="6"/>
        <v>0</v>
      </c>
      <c r="G50" s="12">
        <f t="shared" si="6"/>
        <v>0</v>
      </c>
      <c r="H50" s="12">
        <f t="shared" si="6"/>
        <v>0</v>
      </c>
      <c r="I50" s="12">
        <f t="shared" si="6"/>
        <v>0</v>
      </c>
      <c r="J50" s="12">
        <f t="shared" si="6"/>
        <v>0</v>
      </c>
      <c r="K50" s="12">
        <f t="shared" si="6"/>
        <v>0</v>
      </c>
      <c r="L50" s="12">
        <f t="shared" si="6"/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 t="shared" si="6"/>
        <v>0</v>
      </c>
      <c r="S50" s="12">
        <f t="shared" si="6"/>
        <v>0</v>
      </c>
      <c r="T50" s="12">
        <f t="shared" si="6"/>
        <v>0</v>
      </c>
      <c r="U50" s="12">
        <f t="shared" si="6"/>
        <v>0</v>
      </c>
      <c r="V50" s="12">
        <f t="shared" si="6"/>
        <v>0</v>
      </c>
      <c r="W50" s="12">
        <f t="shared" si="6"/>
        <v>0</v>
      </c>
      <c r="X50" s="12">
        <f t="shared" si="6"/>
        <v>0</v>
      </c>
      <c r="Y50" s="12">
        <f t="shared" si="6"/>
        <v>0</v>
      </c>
      <c r="Z50" s="12">
        <f t="shared" si="6"/>
        <v>0</v>
      </c>
      <c r="AA50" s="12">
        <f t="shared" si="6"/>
        <v>0</v>
      </c>
      <c r="AB50" s="12">
        <f t="shared" si="6"/>
        <v>0</v>
      </c>
      <c r="AC50" s="12">
        <f t="shared" si="6"/>
        <v>0</v>
      </c>
      <c r="AD50" s="44">
        <f t="shared" si="5"/>
        <v>0</v>
      </c>
      <c r="AE50" s="17">
        <f t="shared" ref="AE50:AE51" si="7">AD50/$AD$51</f>
        <v>0</v>
      </c>
    </row>
    <row r="51" spans="3:31">
      <c r="C51" s="1"/>
      <c r="D51" s="13" t="s">
        <v>30</v>
      </c>
      <c r="E51" s="22">
        <f t="shared" ref="E51:AD51" si="8">SUM(E48:E50)</f>
        <v>2</v>
      </c>
      <c r="F51" s="22">
        <f t="shared" si="8"/>
        <v>2</v>
      </c>
      <c r="G51" s="22">
        <f t="shared" si="8"/>
        <v>2</v>
      </c>
      <c r="H51" s="22">
        <f t="shared" si="8"/>
        <v>2</v>
      </c>
      <c r="I51" s="22">
        <f t="shared" si="8"/>
        <v>2</v>
      </c>
      <c r="J51" s="22">
        <f t="shared" si="8"/>
        <v>2</v>
      </c>
      <c r="K51" s="22">
        <f t="shared" si="8"/>
        <v>2</v>
      </c>
      <c r="L51" s="22">
        <f t="shared" si="8"/>
        <v>2</v>
      </c>
      <c r="M51" s="22">
        <f t="shared" si="8"/>
        <v>2</v>
      </c>
      <c r="N51" s="22">
        <f t="shared" si="8"/>
        <v>2</v>
      </c>
      <c r="O51" s="22">
        <f t="shared" si="8"/>
        <v>2</v>
      </c>
      <c r="P51" s="22">
        <f t="shared" si="8"/>
        <v>2</v>
      </c>
      <c r="Q51" s="22">
        <f t="shared" si="8"/>
        <v>2</v>
      </c>
      <c r="R51" s="22">
        <f t="shared" si="8"/>
        <v>2</v>
      </c>
      <c r="S51" s="22">
        <f t="shared" si="8"/>
        <v>2</v>
      </c>
      <c r="T51" s="22">
        <f t="shared" si="8"/>
        <v>2</v>
      </c>
      <c r="U51" s="22">
        <f t="shared" si="8"/>
        <v>2</v>
      </c>
      <c r="V51" s="22">
        <f t="shared" si="8"/>
        <v>2</v>
      </c>
      <c r="W51" s="22">
        <f t="shared" si="8"/>
        <v>2</v>
      </c>
      <c r="X51" s="22">
        <f t="shared" si="8"/>
        <v>2</v>
      </c>
      <c r="Y51" s="22">
        <f t="shared" si="8"/>
        <v>2</v>
      </c>
      <c r="Z51" s="22">
        <f t="shared" si="8"/>
        <v>2</v>
      </c>
      <c r="AA51" s="22">
        <f t="shared" si="8"/>
        <v>2</v>
      </c>
      <c r="AB51" s="22">
        <f t="shared" si="8"/>
        <v>2</v>
      </c>
      <c r="AC51" s="22">
        <f t="shared" si="8"/>
        <v>2</v>
      </c>
      <c r="AD51" s="23">
        <f t="shared" si="8"/>
        <v>50</v>
      </c>
      <c r="AE51" s="34">
        <f t="shared" si="7"/>
        <v>1</v>
      </c>
    </row>
    <row r="52" spans="3:31">
      <c r="C52" s="1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</row>
    <row r="53" spans="3:31">
      <c r="C53" s="1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1"/>
    </row>
    <row r="54" spans="3:3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3:31">
      <c r="C55" s="1"/>
      <c r="D55" s="1"/>
      <c r="E55" s="175" t="s">
        <v>26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7"/>
    </row>
    <row r="56" spans="3:31" ht="23.25" customHeight="1">
      <c r="C56" s="1"/>
      <c r="D56" s="1"/>
      <c r="E56" s="205" t="s">
        <v>27</v>
      </c>
      <c r="F56" s="205"/>
      <c r="G56" s="205"/>
      <c r="H56" s="205"/>
      <c r="I56" s="205"/>
      <c r="J56" s="205"/>
      <c r="K56" s="206" t="s">
        <v>28</v>
      </c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183" t="s">
        <v>33</v>
      </c>
      <c r="X56" s="183"/>
      <c r="Y56" s="183"/>
      <c r="Z56" s="183"/>
      <c r="AA56" s="183"/>
      <c r="AB56" s="183"/>
      <c r="AC56" s="183"/>
    </row>
    <row r="57" spans="3:31">
      <c r="C57" s="1"/>
      <c r="D57" s="1"/>
      <c r="E57" s="30" t="s">
        <v>2</v>
      </c>
      <c r="F57" s="30" t="s">
        <v>5</v>
      </c>
      <c r="G57" s="30" t="s">
        <v>16</v>
      </c>
      <c r="H57" s="30" t="s">
        <v>19</v>
      </c>
      <c r="I57" s="30" t="s">
        <v>21</v>
      </c>
      <c r="J57" s="11" t="s">
        <v>23</v>
      </c>
      <c r="K57" s="38" t="s">
        <v>1</v>
      </c>
      <c r="L57" s="38" t="s">
        <v>6</v>
      </c>
      <c r="M57" s="38" t="s">
        <v>7</v>
      </c>
      <c r="N57" s="38" t="s">
        <v>8</v>
      </c>
      <c r="O57" s="38" t="s">
        <v>9</v>
      </c>
      <c r="P57" s="38" t="s">
        <v>11</v>
      </c>
      <c r="Q57" s="38" t="s">
        <v>12</v>
      </c>
      <c r="R57" s="38" t="s">
        <v>13</v>
      </c>
      <c r="S57" s="38" t="s">
        <v>14</v>
      </c>
      <c r="T57" s="39" t="s">
        <v>17</v>
      </c>
      <c r="U57" s="39" t="s">
        <v>18</v>
      </c>
      <c r="V57" s="39" t="s">
        <v>22</v>
      </c>
      <c r="W57" s="50" t="s">
        <v>3</v>
      </c>
      <c r="X57" s="26" t="s">
        <v>4</v>
      </c>
      <c r="Y57" s="26" t="s">
        <v>10</v>
      </c>
      <c r="Z57" s="26" t="s">
        <v>15</v>
      </c>
      <c r="AA57" s="26" t="s">
        <v>20</v>
      </c>
      <c r="AB57" s="26" t="s">
        <v>24</v>
      </c>
      <c r="AC57" s="26" t="s">
        <v>25</v>
      </c>
    </row>
    <row r="58" spans="3:31">
      <c r="C58" s="1"/>
      <c r="D58" s="27" t="s">
        <v>35</v>
      </c>
      <c r="E58" s="164">
        <f>SUM(F48,I48,T48,W48,Y48,AA48)</f>
        <v>9</v>
      </c>
      <c r="F58" s="164"/>
      <c r="G58" s="164"/>
      <c r="H58" s="164"/>
      <c r="I58" s="164"/>
      <c r="J58" s="164"/>
      <c r="K58" s="164">
        <f>SUM(E48,J48,K48,L48,M48,O48,P48,Q48,R48,U48,V48,Z48)</f>
        <v>8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>
        <f>SUM(G48,H48,N48,S48,X48,AB48,AC48)</f>
        <v>3</v>
      </c>
      <c r="X58" s="164"/>
      <c r="Y58" s="164"/>
      <c r="Z58" s="164"/>
      <c r="AA58" s="164"/>
      <c r="AB58" s="164"/>
      <c r="AC58" s="164"/>
      <c r="AD58" s="32">
        <f>SUM(E58:AC58)</f>
        <v>20</v>
      </c>
    </row>
    <row r="59" spans="3:31" ht="20.25" customHeight="1">
      <c r="C59" s="1"/>
      <c r="D59" s="72" t="s">
        <v>56</v>
      </c>
      <c r="E59" s="156">
        <f>SUM(F49,I49,T49,W49,Y49,AA49)</f>
        <v>3</v>
      </c>
      <c r="F59" s="156"/>
      <c r="G59" s="156"/>
      <c r="H59" s="156"/>
      <c r="I59" s="156"/>
      <c r="J59" s="156"/>
      <c r="K59" s="156">
        <f>SUM(E49,J49,K49,L49,M49,O49,P49,Q49,R49,U49,V49,Z49)</f>
        <v>16</v>
      </c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>
        <f>SUM(G49,H49,N49,S49,X49,AB49,AC49)</f>
        <v>11</v>
      </c>
      <c r="X59" s="156"/>
      <c r="Y59" s="156"/>
      <c r="Z59" s="156"/>
      <c r="AA59" s="156"/>
      <c r="AB59" s="156"/>
      <c r="AC59" s="156"/>
      <c r="AD59" s="45">
        <f t="shared" ref="AD59:AD60" si="9">SUM(E59:AC59)</f>
        <v>30</v>
      </c>
    </row>
    <row r="60" spans="3:31" ht="18.75">
      <c r="C60" s="1"/>
      <c r="D60" s="42" t="s">
        <v>32</v>
      </c>
      <c r="E60" s="160">
        <f>SUM(F50,I50,T50,W50,Y50,AA50)</f>
        <v>0</v>
      </c>
      <c r="F60" s="160"/>
      <c r="G60" s="160"/>
      <c r="H60" s="160"/>
      <c r="I60" s="160"/>
      <c r="J60" s="160"/>
      <c r="K60" s="160">
        <f>SUM(E50,J50,K50,L50,M50,O50,P50,Q50,R50,U50,V50,Z50)</f>
        <v>0</v>
      </c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>
        <f>SUM(G50,H50,N50,S50,X50,AB50,AC50)</f>
        <v>0</v>
      </c>
      <c r="X60" s="160"/>
      <c r="Y60" s="160"/>
      <c r="Z60" s="160"/>
      <c r="AA60" s="160"/>
      <c r="AB60" s="160"/>
      <c r="AC60" s="160"/>
      <c r="AD60" s="46">
        <f t="shared" si="9"/>
        <v>0</v>
      </c>
    </row>
    <row r="61" spans="3:31">
      <c r="C61" s="1"/>
      <c r="D61" s="25" t="s">
        <v>29</v>
      </c>
      <c r="E61" s="146">
        <f>SUM(E58:J60)</f>
        <v>12</v>
      </c>
      <c r="F61" s="146"/>
      <c r="G61" s="146"/>
      <c r="H61" s="146"/>
      <c r="I61" s="146"/>
      <c r="J61" s="146"/>
      <c r="K61" s="210">
        <f>SUM(K58:V60)</f>
        <v>24</v>
      </c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>
        <f>SUM(W58:AC60)</f>
        <v>14</v>
      </c>
      <c r="X61" s="210"/>
      <c r="Y61" s="210"/>
      <c r="Z61" s="210"/>
      <c r="AA61" s="210"/>
      <c r="AB61" s="210"/>
      <c r="AC61" s="210"/>
      <c r="AD61" s="18">
        <f>SUM(E61:AC61)</f>
        <v>50</v>
      </c>
    </row>
    <row r="62" spans="3:3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4" spans="3:31" ht="38.25" customHeight="1">
      <c r="E64" s="47" t="s">
        <v>37</v>
      </c>
      <c r="F64" s="48" t="s">
        <v>28</v>
      </c>
      <c r="G64" s="49" t="s">
        <v>33</v>
      </c>
    </row>
    <row r="65" spans="4:8">
      <c r="D65" s="27" t="s">
        <v>35</v>
      </c>
      <c r="E65" s="33">
        <f>E58/$E$61</f>
        <v>0.75</v>
      </c>
      <c r="F65" s="33">
        <f>K58/$K$61</f>
        <v>0.33333333333333331</v>
      </c>
      <c r="G65" s="33">
        <f>W58/$W$61</f>
        <v>0.21428571428571427</v>
      </c>
      <c r="H65" s="104"/>
    </row>
    <row r="66" spans="4:8">
      <c r="D66" s="72" t="s">
        <v>55</v>
      </c>
      <c r="E66" s="40">
        <f>E59/$E$61</f>
        <v>0.25</v>
      </c>
      <c r="F66" s="40">
        <f>K59/$K$61</f>
        <v>0.66666666666666663</v>
      </c>
      <c r="G66" s="40">
        <f>W59/$W$61</f>
        <v>0.7857142857142857</v>
      </c>
    </row>
    <row r="67" spans="4:8" ht="18.75">
      <c r="D67" s="42" t="s">
        <v>32</v>
      </c>
      <c r="E67" s="16">
        <f>E60/$E$61</f>
        <v>0</v>
      </c>
      <c r="F67" s="16">
        <f>K60/$K$61</f>
        <v>0</v>
      </c>
      <c r="G67" s="16">
        <f>W60/$W$61</f>
        <v>0</v>
      </c>
    </row>
    <row r="68" spans="4:8" ht="18.600000000000001" customHeight="1">
      <c r="E68" s="104">
        <f>SUM(E65:E67)</f>
        <v>1</v>
      </c>
      <c r="F68" s="104">
        <f>SUM(F65:F67)</f>
        <v>1</v>
      </c>
      <c r="G68" s="104">
        <f>SUM(G65:G67)</f>
        <v>1</v>
      </c>
    </row>
    <row r="84" spans="4:30" ht="18.75">
      <c r="D84" s="150" t="s">
        <v>68</v>
      </c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</row>
    <row r="85" spans="4:30" ht="38.450000000000003" customHeight="1">
      <c r="D85" s="151" t="s">
        <v>79</v>
      </c>
      <c r="E85" s="152"/>
      <c r="F85" s="152"/>
      <c r="G85" s="153"/>
      <c r="H85" s="154" t="s">
        <v>120</v>
      </c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5"/>
    </row>
    <row r="86" spans="4:30" ht="38.450000000000003" customHeight="1">
      <c r="D86" s="141" t="s">
        <v>76</v>
      </c>
      <c r="E86" s="141"/>
      <c r="F86" s="141"/>
      <c r="G86" s="141"/>
      <c r="H86" s="144" t="s">
        <v>114</v>
      </c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5"/>
    </row>
    <row r="87" spans="4:30" ht="38.450000000000003" customHeight="1">
      <c r="D87" s="141" t="s">
        <v>78</v>
      </c>
      <c r="E87" s="141"/>
      <c r="F87" s="141"/>
      <c r="G87" s="141"/>
      <c r="H87" s="142" t="s">
        <v>121</v>
      </c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3"/>
    </row>
    <row r="88" spans="4:30" ht="38.450000000000003" customHeight="1">
      <c r="D88" s="141" t="s">
        <v>67</v>
      </c>
      <c r="E88" s="141"/>
      <c r="F88" s="141"/>
      <c r="G88" s="141"/>
      <c r="H88" s="142" t="s">
        <v>112</v>
      </c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3"/>
    </row>
    <row r="89" spans="4:30" ht="38.450000000000003" customHeight="1">
      <c r="D89" s="141" t="s">
        <v>77</v>
      </c>
      <c r="E89" s="141"/>
      <c r="F89" s="141"/>
      <c r="G89" s="141"/>
      <c r="H89" s="142" t="s">
        <v>116</v>
      </c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3"/>
    </row>
    <row r="90" spans="4:30">
      <c r="D90" s="122"/>
    </row>
    <row r="91" spans="4:30">
      <c r="D91" s="131"/>
    </row>
  </sheetData>
  <mergeCells count="42">
    <mergeCell ref="D87:G87"/>
    <mergeCell ref="H87:AD87"/>
    <mergeCell ref="D88:G88"/>
    <mergeCell ref="H88:AD88"/>
    <mergeCell ref="D89:G89"/>
    <mergeCell ref="H89:AD89"/>
    <mergeCell ref="D84:AD84"/>
    <mergeCell ref="D85:G85"/>
    <mergeCell ref="H85:AD85"/>
    <mergeCell ref="D86:G86"/>
    <mergeCell ref="H86:AD86"/>
    <mergeCell ref="W59:AC59"/>
    <mergeCell ref="W60:AC60"/>
    <mergeCell ref="W61:AC61"/>
    <mergeCell ref="E58:J58"/>
    <mergeCell ref="E59:J59"/>
    <mergeCell ref="E60:J60"/>
    <mergeCell ref="E61:J61"/>
    <mergeCell ref="K58:V58"/>
    <mergeCell ref="K59:V59"/>
    <mergeCell ref="K60:V60"/>
    <mergeCell ref="K61:V61"/>
    <mergeCell ref="AD10:AF10"/>
    <mergeCell ref="C10:D10"/>
    <mergeCell ref="R7:V7"/>
    <mergeCell ref="X7:Y7"/>
    <mergeCell ref="W58:AC58"/>
    <mergeCell ref="E56:J56"/>
    <mergeCell ref="K56:V56"/>
    <mergeCell ref="W56:AC56"/>
    <mergeCell ref="E55:AC55"/>
    <mergeCell ref="Y10:AC10"/>
    <mergeCell ref="E10:I10"/>
    <mergeCell ref="J10:N10"/>
    <mergeCell ref="O10:S10"/>
    <mergeCell ref="T10:X10"/>
    <mergeCell ref="D2:AE2"/>
    <mergeCell ref="E7:P7"/>
    <mergeCell ref="E8:P8"/>
    <mergeCell ref="R8:V8"/>
    <mergeCell ref="X8:Y8"/>
    <mergeCell ref="AD8:AH8"/>
  </mergeCells>
  <dataValidations count="1">
    <dataValidation type="list" allowBlank="1" showInputMessage="1" showErrorMessage="1" sqref="E12:AC44">
      <formula1>$AI$12:$AI$14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AI92"/>
  <sheetViews>
    <sheetView topLeftCell="C1" zoomScale="72" zoomScaleNormal="72" workbookViewId="0">
      <selection activeCell="H88" sqref="H88:AD88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01" t="s">
        <v>60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6" spans="3:35">
      <c r="AD6" s="211"/>
      <c r="AE6" s="211"/>
      <c r="AF6" s="211"/>
    </row>
    <row r="7" spans="3:35" ht="22.15" customHeight="1">
      <c r="D7" s="124" t="s">
        <v>65</v>
      </c>
      <c r="E7" s="193" t="s">
        <v>93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96" t="s">
        <v>66</v>
      </c>
      <c r="S7" s="196"/>
      <c r="T7" s="196"/>
      <c r="U7" s="196"/>
      <c r="V7" s="196"/>
      <c r="X7" s="197">
        <v>5</v>
      </c>
      <c r="Y7" s="198"/>
      <c r="AD7" s="134"/>
    </row>
    <row r="8" spans="3:35" ht="22.15" customHeight="1">
      <c r="D8" s="125" t="s">
        <v>47</v>
      </c>
      <c r="E8" s="199" t="s">
        <v>95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56"/>
      <c r="R8" s="196" t="s">
        <v>75</v>
      </c>
      <c r="S8" s="196"/>
      <c r="T8" s="196"/>
      <c r="U8" s="196"/>
      <c r="V8" s="196"/>
      <c r="X8" s="197" t="s">
        <v>94</v>
      </c>
      <c r="Y8" s="198"/>
      <c r="Z8" s="67"/>
      <c r="AA8" s="211"/>
      <c r="AB8" s="211"/>
      <c r="AC8" s="211"/>
      <c r="AD8" s="200"/>
      <c r="AE8" s="200"/>
      <c r="AF8" s="200"/>
      <c r="AG8" s="200"/>
      <c r="AH8" s="200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20" t="s">
        <v>38</v>
      </c>
      <c r="D10" s="221"/>
      <c r="E10" s="222" t="s">
        <v>80</v>
      </c>
      <c r="F10" s="223"/>
      <c r="G10" s="223"/>
      <c r="H10" s="223"/>
      <c r="I10" s="224"/>
      <c r="J10" s="222" t="s">
        <v>81</v>
      </c>
      <c r="K10" s="223"/>
      <c r="L10" s="223"/>
      <c r="M10" s="223"/>
      <c r="N10" s="224"/>
      <c r="O10" s="225" t="s">
        <v>86</v>
      </c>
      <c r="P10" s="226"/>
      <c r="Q10" s="226"/>
      <c r="R10" s="226"/>
      <c r="S10" s="227"/>
      <c r="T10" s="225" t="s">
        <v>87</v>
      </c>
      <c r="U10" s="226"/>
      <c r="V10" s="226"/>
      <c r="W10" s="226"/>
      <c r="X10" s="227"/>
      <c r="Y10" s="216" t="s">
        <v>84</v>
      </c>
      <c r="Z10" s="217"/>
      <c r="AA10" s="217"/>
      <c r="AB10" s="217"/>
      <c r="AC10" s="218"/>
      <c r="AD10" s="219" t="s">
        <v>41</v>
      </c>
      <c r="AE10" s="219"/>
      <c r="AF10" s="219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18" t="s">
        <v>42</v>
      </c>
      <c r="AF11" s="120" t="s">
        <v>45</v>
      </c>
    </row>
    <row r="12" spans="3:35">
      <c r="C12" s="57">
        <v>1</v>
      </c>
      <c r="D12" s="55" t="s">
        <v>106</v>
      </c>
      <c r="E12" s="66" t="s">
        <v>51</v>
      </c>
      <c r="F12" s="66" t="s">
        <v>51</v>
      </c>
      <c r="G12" s="66" t="s">
        <v>52</v>
      </c>
      <c r="H12" s="66" t="s">
        <v>51</v>
      </c>
      <c r="I12" s="66" t="s">
        <v>44</v>
      </c>
      <c r="J12" s="66" t="s">
        <v>51</v>
      </c>
      <c r="K12" s="66" t="s">
        <v>51</v>
      </c>
      <c r="L12" s="66" t="s">
        <v>51</v>
      </c>
      <c r="M12" s="66" t="s">
        <v>44</v>
      </c>
      <c r="N12" s="66" t="s">
        <v>44</v>
      </c>
      <c r="O12" s="66" t="s">
        <v>51</v>
      </c>
      <c r="P12" s="66" t="s">
        <v>51</v>
      </c>
      <c r="Q12" s="66" t="s">
        <v>44</v>
      </c>
      <c r="R12" s="66" t="s">
        <v>44</v>
      </c>
      <c r="S12" s="66" t="s">
        <v>44</v>
      </c>
      <c r="T12" s="66" t="s">
        <v>51</v>
      </c>
      <c r="U12" s="66" t="s">
        <v>44</v>
      </c>
      <c r="V12" s="66" t="s">
        <v>51</v>
      </c>
      <c r="W12" s="66" t="s">
        <v>51</v>
      </c>
      <c r="X12" s="66" t="s">
        <v>44</v>
      </c>
      <c r="Y12" s="66" t="s">
        <v>51</v>
      </c>
      <c r="Z12" s="66" t="s">
        <v>44</v>
      </c>
      <c r="AA12" s="66" t="s">
        <v>44</v>
      </c>
      <c r="AB12" s="66" t="s">
        <v>44</v>
      </c>
      <c r="AC12" s="66" t="s">
        <v>44</v>
      </c>
      <c r="AD12" s="117">
        <f>COUNTIF(E12:AC12,"✔")</f>
        <v>12</v>
      </c>
      <c r="AE12" s="119">
        <f>COUNTIF(E12:AC12,"X")</f>
        <v>12</v>
      </c>
      <c r="AF12" s="121">
        <f>COUNTIF(E12:AC12,"–")</f>
        <v>1</v>
      </c>
      <c r="AH12" s="173" t="s">
        <v>46</v>
      </c>
      <c r="AI12" s="174"/>
    </row>
    <row r="13" spans="3:35" ht="15.75">
      <c r="C13" s="57">
        <v>2</v>
      </c>
      <c r="D13" s="55" t="s">
        <v>107</v>
      </c>
      <c r="E13" s="66" t="s">
        <v>51</v>
      </c>
      <c r="F13" s="66" t="s">
        <v>44</v>
      </c>
      <c r="G13" s="66" t="s">
        <v>44</v>
      </c>
      <c r="H13" s="66" t="s">
        <v>44</v>
      </c>
      <c r="I13" s="66" t="s">
        <v>51</v>
      </c>
      <c r="J13" s="66" t="s">
        <v>51</v>
      </c>
      <c r="K13" s="66" t="s">
        <v>51</v>
      </c>
      <c r="L13" s="66" t="s">
        <v>44</v>
      </c>
      <c r="M13" s="66" t="s">
        <v>44</v>
      </c>
      <c r="N13" s="66" t="s">
        <v>44</v>
      </c>
      <c r="O13" s="66" t="s">
        <v>44</v>
      </c>
      <c r="P13" s="66" t="s">
        <v>44</v>
      </c>
      <c r="Q13" s="66" t="s">
        <v>44</v>
      </c>
      <c r="R13" s="66" t="s">
        <v>51</v>
      </c>
      <c r="S13" s="66" t="s">
        <v>44</v>
      </c>
      <c r="T13" s="66" t="s">
        <v>44</v>
      </c>
      <c r="U13" s="66" t="s">
        <v>44</v>
      </c>
      <c r="V13" s="66" t="s">
        <v>44</v>
      </c>
      <c r="W13" s="66" t="s">
        <v>44</v>
      </c>
      <c r="X13" s="66" t="s">
        <v>44</v>
      </c>
      <c r="Y13" s="66" t="s">
        <v>51</v>
      </c>
      <c r="Z13" s="66" t="s">
        <v>44</v>
      </c>
      <c r="AA13" s="66" t="s">
        <v>51</v>
      </c>
      <c r="AB13" s="66" t="s">
        <v>44</v>
      </c>
      <c r="AC13" s="66" t="s">
        <v>51</v>
      </c>
      <c r="AD13" s="117">
        <v>8</v>
      </c>
      <c r="AE13" s="119">
        <f>COUNTIF(E13:AC13,"X")</f>
        <v>17</v>
      </c>
      <c r="AF13" s="121">
        <f t="shared" ref="AF13:AF14" si="0">COUNTIF(F13:AD13,"O")</f>
        <v>0</v>
      </c>
      <c r="AH13" s="73" t="s">
        <v>48</v>
      </c>
      <c r="AI13" s="69" t="s">
        <v>51</v>
      </c>
    </row>
    <row r="14" spans="3:35" ht="15.75">
      <c r="C14" s="57">
        <v>3</v>
      </c>
      <c r="D14" s="55" t="s">
        <v>108</v>
      </c>
      <c r="E14" s="66" t="s">
        <v>51</v>
      </c>
      <c r="F14" s="66" t="s">
        <v>44</v>
      </c>
      <c r="G14" s="66" t="s">
        <v>44</v>
      </c>
      <c r="H14" s="66" t="s">
        <v>44</v>
      </c>
      <c r="I14" s="66" t="s">
        <v>44</v>
      </c>
      <c r="J14" s="66" t="s">
        <v>51</v>
      </c>
      <c r="K14" s="66" t="s">
        <v>44</v>
      </c>
      <c r="L14" s="66" t="s">
        <v>44</v>
      </c>
      <c r="M14" s="66" t="s">
        <v>44</v>
      </c>
      <c r="N14" s="66" t="s">
        <v>44</v>
      </c>
      <c r="O14" s="66" t="s">
        <v>51</v>
      </c>
      <c r="P14" s="66" t="s">
        <v>44</v>
      </c>
      <c r="Q14" s="66" t="s">
        <v>44</v>
      </c>
      <c r="R14" s="66" t="s">
        <v>44</v>
      </c>
      <c r="S14" s="66" t="s">
        <v>44</v>
      </c>
      <c r="T14" s="66" t="s">
        <v>44</v>
      </c>
      <c r="U14" s="66" t="s">
        <v>44</v>
      </c>
      <c r="V14" s="66" t="s">
        <v>44</v>
      </c>
      <c r="W14" s="66" t="s">
        <v>44</v>
      </c>
      <c r="X14" s="66" t="s">
        <v>44</v>
      </c>
      <c r="Y14" s="66" t="s">
        <v>44</v>
      </c>
      <c r="Z14" s="66" t="s">
        <v>51</v>
      </c>
      <c r="AA14" s="66" t="s">
        <v>44</v>
      </c>
      <c r="AB14" s="66" t="s">
        <v>44</v>
      </c>
      <c r="AC14" s="66" t="s">
        <v>51</v>
      </c>
      <c r="AD14" s="117">
        <f>COUNTIF(E14:AC14,"A")</f>
        <v>0</v>
      </c>
      <c r="AE14" s="119">
        <f t="shared" ref="AE14:AE45" si="1">COUNTIF(E14:AC14,"X")</f>
        <v>20</v>
      </c>
      <c r="AF14" s="121">
        <f t="shared" si="0"/>
        <v>0</v>
      </c>
      <c r="AH14" s="73" t="s">
        <v>49</v>
      </c>
      <c r="AI14" s="70" t="s">
        <v>44</v>
      </c>
    </row>
    <row r="15" spans="3:35" ht="19.5" thickBot="1">
      <c r="C15" s="57">
        <v>4</v>
      </c>
      <c r="D15" s="55" t="s">
        <v>109</v>
      </c>
      <c r="E15" s="66" t="s">
        <v>51</v>
      </c>
      <c r="F15" s="66" t="s">
        <v>44</v>
      </c>
      <c r="G15" s="66" t="s">
        <v>44</v>
      </c>
      <c r="H15" s="66" t="s">
        <v>51</v>
      </c>
      <c r="I15" s="66" t="s">
        <v>44</v>
      </c>
      <c r="J15" s="66" t="s">
        <v>51</v>
      </c>
      <c r="K15" s="66" t="s">
        <v>44</v>
      </c>
      <c r="L15" s="66" t="s">
        <v>44</v>
      </c>
      <c r="M15" s="66" t="s">
        <v>44</v>
      </c>
      <c r="N15" s="66" t="s">
        <v>44</v>
      </c>
      <c r="O15" s="66" t="s">
        <v>44</v>
      </c>
      <c r="P15" s="66" t="s">
        <v>44</v>
      </c>
      <c r="Q15" s="66" t="s">
        <v>44</v>
      </c>
      <c r="R15" s="66" t="s">
        <v>44</v>
      </c>
      <c r="S15" s="66" t="s">
        <v>44</v>
      </c>
      <c r="T15" s="66" t="s">
        <v>51</v>
      </c>
      <c r="U15" s="66" t="s">
        <v>44</v>
      </c>
      <c r="V15" s="66" t="s">
        <v>51</v>
      </c>
      <c r="W15" s="66" t="s">
        <v>51</v>
      </c>
      <c r="X15" s="66" t="s">
        <v>44</v>
      </c>
      <c r="Y15" s="66" t="s">
        <v>51</v>
      </c>
      <c r="Z15" s="66" t="s">
        <v>44</v>
      </c>
      <c r="AA15" s="66" t="s">
        <v>44</v>
      </c>
      <c r="AB15" s="66" t="s">
        <v>44</v>
      </c>
      <c r="AC15" s="66" t="s">
        <v>51</v>
      </c>
      <c r="AD15" s="117">
        <v>8</v>
      </c>
      <c r="AE15" s="119">
        <f t="shared" si="1"/>
        <v>17</v>
      </c>
      <c r="AF15" s="121">
        <f>COUNTIF(F15:AD15,"O")</f>
        <v>0</v>
      </c>
      <c r="AH15" s="74" t="s">
        <v>50</v>
      </c>
      <c r="AI15" s="71" t="s">
        <v>52</v>
      </c>
    </row>
    <row r="16" spans="3:35">
      <c r="C16" s="57">
        <v>5</v>
      </c>
      <c r="D16" s="55" t="s">
        <v>110</v>
      </c>
      <c r="E16" s="66" t="s">
        <v>51</v>
      </c>
      <c r="F16" s="66" t="s">
        <v>51</v>
      </c>
      <c r="G16" s="66" t="s">
        <v>51</v>
      </c>
      <c r="H16" s="66" t="s">
        <v>51</v>
      </c>
      <c r="I16" s="66" t="s">
        <v>51</v>
      </c>
      <c r="J16" s="66" t="s">
        <v>51</v>
      </c>
      <c r="K16" s="66" t="s">
        <v>51</v>
      </c>
      <c r="L16" s="66" t="s">
        <v>44</v>
      </c>
      <c r="M16" s="66" t="s">
        <v>44</v>
      </c>
      <c r="N16" s="66" t="s">
        <v>44</v>
      </c>
      <c r="O16" s="66" t="s">
        <v>51</v>
      </c>
      <c r="P16" s="66" t="s">
        <v>51</v>
      </c>
      <c r="Q16" s="66" t="s">
        <v>44</v>
      </c>
      <c r="R16" s="66" t="s">
        <v>44</v>
      </c>
      <c r="S16" s="66" t="s">
        <v>44</v>
      </c>
      <c r="T16" s="66" t="s">
        <v>51</v>
      </c>
      <c r="U16" s="66" t="s">
        <v>44</v>
      </c>
      <c r="V16" s="66" t="s">
        <v>51</v>
      </c>
      <c r="W16" s="66" t="s">
        <v>51</v>
      </c>
      <c r="X16" s="66" t="s">
        <v>44</v>
      </c>
      <c r="Y16" s="66" t="s">
        <v>51</v>
      </c>
      <c r="Z16" s="66" t="s">
        <v>44</v>
      </c>
      <c r="AA16" s="66" t="s">
        <v>44</v>
      </c>
      <c r="AB16" s="66" t="s">
        <v>44</v>
      </c>
      <c r="AC16" s="66" t="s">
        <v>44</v>
      </c>
      <c r="AD16" s="117">
        <v>13</v>
      </c>
      <c r="AE16" s="119">
        <f t="shared" si="1"/>
        <v>12</v>
      </c>
      <c r="AF16" s="121">
        <f t="shared" ref="AF16:AF45" si="2">COUNTIF(F16:AD16,"O")</f>
        <v>0</v>
      </c>
      <c r="AH16" s="62"/>
    </row>
    <row r="17" spans="3:32">
      <c r="C17" s="57">
        <v>6</v>
      </c>
      <c r="D17" s="5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117">
        <f t="shared" ref="AD17:AD45" si="3">COUNTIF(E17:AC17,"A")</f>
        <v>0</v>
      </c>
      <c r="AE17" s="119">
        <f t="shared" si="1"/>
        <v>0</v>
      </c>
      <c r="AF17" s="121">
        <f t="shared" si="2"/>
        <v>0</v>
      </c>
    </row>
    <row r="18" spans="3:32">
      <c r="C18" s="57">
        <v>7</v>
      </c>
      <c r="D18" s="5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117">
        <f t="shared" si="3"/>
        <v>0</v>
      </c>
      <c r="AE18" s="119">
        <f t="shared" si="1"/>
        <v>0</v>
      </c>
      <c r="AF18" s="121">
        <f t="shared" si="2"/>
        <v>0</v>
      </c>
    </row>
    <row r="19" spans="3:32">
      <c r="C19" s="57">
        <v>8</v>
      </c>
      <c r="D19" s="5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117">
        <f t="shared" si="3"/>
        <v>0</v>
      </c>
      <c r="AE19" s="119">
        <f t="shared" si="1"/>
        <v>0</v>
      </c>
      <c r="AF19" s="121">
        <f t="shared" si="2"/>
        <v>0</v>
      </c>
    </row>
    <row r="20" spans="3:32">
      <c r="C20" s="57">
        <v>9</v>
      </c>
      <c r="D20" s="5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17">
        <f t="shared" si="3"/>
        <v>0</v>
      </c>
      <c r="AE20" s="119">
        <f t="shared" si="1"/>
        <v>0</v>
      </c>
      <c r="AF20" s="121">
        <f t="shared" si="2"/>
        <v>0</v>
      </c>
    </row>
    <row r="21" spans="3:32">
      <c r="C21" s="57">
        <v>10</v>
      </c>
      <c r="D21" s="5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117">
        <f t="shared" si="3"/>
        <v>0</v>
      </c>
      <c r="AE21" s="119">
        <f t="shared" si="1"/>
        <v>0</v>
      </c>
      <c r="AF21" s="121">
        <f t="shared" si="2"/>
        <v>0</v>
      </c>
    </row>
    <row r="22" spans="3:32">
      <c r="C22" s="57">
        <v>11</v>
      </c>
      <c r="D22" s="5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17">
        <f t="shared" si="3"/>
        <v>0</v>
      </c>
      <c r="AE22" s="119">
        <f t="shared" si="1"/>
        <v>0</v>
      </c>
      <c r="AF22" s="121">
        <f t="shared" si="2"/>
        <v>0</v>
      </c>
    </row>
    <row r="23" spans="3:32">
      <c r="C23" s="57">
        <v>12</v>
      </c>
      <c r="D23" s="5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117">
        <f t="shared" si="3"/>
        <v>0</v>
      </c>
      <c r="AE23" s="119">
        <f t="shared" si="1"/>
        <v>0</v>
      </c>
      <c r="AF23" s="121">
        <f t="shared" si="2"/>
        <v>0</v>
      </c>
    </row>
    <row r="24" spans="3:32">
      <c r="C24" s="57">
        <v>13</v>
      </c>
      <c r="D24" s="5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17">
        <f t="shared" si="3"/>
        <v>0</v>
      </c>
      <c r="AE24" s="119">
        <f t="shared" si="1"/>
        <v>0</v>
      </c>
      <c r="AF24" s="121">
        <f t="shared" si="2"/>
        <v>0</v>
      </c>
    </row>
    <row r="25" spans="3:32">
      <c r="C25" s="57">
        <v>14</v>
      </c>
      <c r="D25" s="5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117">
        <f t="shared" si="3"/>
        <v>0</v>
      </c>
      <c r="AE25" s="119">
        <f t="shared" si="1"/>
        <v>0</v>
      </c>
      <c r="AF25" s="121">
        <f t="shared" si="2"/>
        <v>0</v>
      </c>
    </row>
    <row r="26" spans="3:32">
      <c r="C26" s="57">
        <v>15</v>
      </c>
      <c r="D26" s="5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17">
        <f t="shared" si="3"/>
        <v>0</v>
      </c>
      <c r="AE26" s="119">
        <f t="shared" si="1"/>
        <v>0</v>
      </c>
      <c r="AF26" s="121">
        <f t="shared" si="2"/>
        <v>0</v>
      </c>
    </row>
    <row r="27" spans="3:32">
      <c r="C27" s="57">
        <v>16</v>
      </c>
      <c r="D27" s="5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117">
        <f t="shared" si="3"/>
        <v>0</v>
      </c>
      <c r="AE27" s="119">
        <f t="shared" si="1"/>
        <v>0</v>
      </c>
      <c r="AF27" s="121">
        <f t="shared" si="2"/>
        <v>0</v>
      </c>
    </row>
    <row r="28" spans="3:32">
      <c r="C28" s="57">
        <v>17</v>
      </c>
      <c r="D28" s="5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117">
        <f t="shared" si="3"/>
        <v>0</v>
      </c>
      <c r="AE28" s="119">
        <f t="shared" si="1"/>
        <v>0</v>
      </c>
      <c r="AF28" s="121">
        <f t="shared" si="2"/>
        <v>0</v>
      </c>
    </row>
    <row r="29" spans="3:32">
      <c r="C29" s="57">
        <v>18</v>
      </c>
      <c r="D29" s="5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117">
        <f t="shared" si="3"/>
        <v>0</v>
      </c>
      <c r="AE29" s="119">
        <f t="shared" si="1"/>
        <v>0</v>
      </c>
      <c r="AF29" s="121">
        <f t="shared" si="2"/>
        <v>0</v>
      </c>
    </row>
    <row r="30" spans="3:32">
      <c r="C30" s="57">
        <v>19</v>
      </c>
      <c r="D30" s="5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117">
        <f t="shared" si="3"/>
        <v>0</v>
      </c>
      <c r="AE30" s="119">
        <f t="shared" si="1"/>
        <v>0</v>
      </c>
      <c r="AF30" s="121">
        <f t="shared" si="2"/>
        <v>0</v>
      </c>
    </row>
    <row r="31" spans="3:32">
      <c r="C31" s="57">
        <v>20</v>
      </c>
      <c r="D31" s="5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117">
        <f t="shared" si="3"/>
        <v>0</v>
      </c>
      <c r="AE31" s="119">
        <f t="shared" si="1"/>
        <v>0</v>
      </c>
      <c r="AF31" s="121">
        <f t="shared" si="2"/>
        <v>0</v>
      </c>
    </row>
    <row r="32" spans="3:32">
      <c r="C32" s="57">
        <v>21</v>
      </c>
      <c r="D32" s="5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117">
        <f t="shared" si="3"/>
        <v>0</v>
      </c>
      <c r="AE32" s="119">
        <f t="shared" si="1"/>
        <v>0</v>
      </c>
      <c r="AF32" s="121">
        <f t="shared" si="2"/>
        <v>0</v>
      </c>
    </row>
    <row r="33" spans="3:32">
      <c r="C33" s="57">
        <v>22</v>
      </c>
      <c r="D33" s="5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117">
        <f t="shared" si="3"/>
        <v>0</v>
      </c>
      <c r="AE33" s="119">
        <f t="shared" si="1"/>
        <v>0</v>
      </c>
      <c r="AF33" s="121">
        <f t="shared" si="2"/>
        <v>0</v>
      </c>
    </row>
    <row r="34" spans="3:32">
      <c r="C34" s="57">
        <v>23</v>
      </c>
      <c r="D34" s="5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117">
        <f t="shared" si="3"/>
        <v>0</v>
      </c>
      <c r="AE34" s="119">
        <f t="shared" si="1"/>
        <v>0</v>
      </c>
      <c r="AF34" s="121">
        <f t="shared" si="2"/>
        <v>0</v>
      </c>
    </row>
    <row r="35" spans="3:32">
      <c r="C35" s="57">
        <v>24</v>
      </c>
      <c r="D35" s="5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117">
        <f t="shared" si="3"/>
        <v>0</v>
      </c>
      <c r="AE35" s="119">
        <f t="shared" si="1"/>
        <v>0</v>
      </c>
      <c r="AF35" s="121">
        <f t="shared" si="2"/>
        <v>0</v>
      </c>
    </row>
    <row r="36" spans="3:32">
      <c r="C36" s="57">
        <v>25</v>
      </c>
      <c r="D36" s="5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117">
        <f t="shared" si="3"/>
        <v>0</v>
      </c>
      <c r="AE36" s="119">
        <f t="shared" si="1"/>
        <v>0</v>
      </c>
      <c r="AF36" s="121">
        <f t="shared" si="2"/>
        <v>0</v>
      </c>
    </row>
    <row r="37" spans="3:32">
      <c r="C37" s="57">
        <v>26</v>
      </c>
      <c r="D37" s="5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117">
        <f t="shared" si="3"/>
        <v>0</v>
      </c>
      <c r="AE37" s="119">
        <f t="shared" si="1"/>
        <v>0</v>
      </c>
      <c r="AF37" s="121">
        <f t="shared" si="2"/>
        <v>0</v>
      </c>
    </row>
    <row r="38" spans="3:32">
      <c r="C38" s="57">
        <v>27</v>
      </c>
      <c r="D38" s="5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117">
        <f t="shared" si="3"/>
        <v>0</v>
      </c>
      <c r="AE38" s="119">
        <f t="shared" si="1"/>
        <v>0</v>
      </c>
      <c r="AF38" s="121">
        <f t="shared" si="2"/>
        <v>0</v>
      </c>
    </row>
    <row r="39" spans="3:32">
      <c r="C39" s="57">
        <v>28</v>
      </c>
      <c r="D39" s="5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117">
        <f t="shared" si="3"/>
        <v>0</v>
      </c>
      <c r="AE39" s="119">
        <f t="shared" si="1"/>
        <v>0</v>
      </c>
      <c r="AF39" s="121">
        <f t="shared" si="2"/>
        <v>0</v>
      </c>
    </row>
    <row r="40" spans="3:32">
      <c r="C40" s="57">
        <v>29</v>
      </c>
      <c r="D40" s="5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117">
        <f t="shared" si="3"/>
        <v>0</v>
      </c>
      <c r="AE40" s="119">
        <f t="shared" si="1"/>
        <v>0</v>
      </c>
      <c r="AF40" s="121">
        <f t="shared" si="2"/>
        <v>0</v>
      </c>
    </row>
    <row r="41" spans="3:32">
      <c r="C41" s="57">
        <v>30</v>
      </c>
      <c r="D41" s="5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117">
        <f t="shared" si="3"/>
        <v>0</v>
      </c>
      <c r="AE41" s="119">
        <f t="shared" si="1"/>
        <v>0</v>
      </c>
      <c r="AF41" s="121">
        <f t="shared" si="2"/>
        <v>0</v>
      </c>
    </row>
    <row r="42" spans="3:32">
      <c r="C42" s="57">
        <v>31</v>
      </c>
      <c r="D42" s="5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117">
        <f t="shared" si="3"/>
        <v>0</v>
      </c>
      <c r="AE42" s="119">
        <f t="shared" si="1"/>
        <v>0</v>
      </c>
      <c r="AF42" s="121">
        <f t="shared" si="2"/>
        <v>0</v>
      </c>
    </row>
    <row r="43" spans="3:32">
      <c r="C43" s="57">
        <v>32</v>
      </c>
      <c r="D43" s="5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117">
        <f t="shared" si="3"/>
        <v>0</v>
      </c>
      <c r="AE43" s="119">
        <f t="shared" si="1"/>
        <v>0</v>
      </c>
      <c r="AF43" s="121">
        <f t="shared" si="2"/>
        <v>0</v>
      </c>
    </row>
    <row r="44" spans="3:32">
      <c r="C44" s="57">
        <v>33</v>
      </c>
      <c r="D44" s="5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117">
        <f t="shared" si="3"/>
        <v>0</v>
      </c>
      <c r="AE44" s="119">
        <f t="shared" si="1"/>
        <v>0</v>
      </c>
      <c r="AF44" s="121">
        <f t="shared" si="2"/>
        <v>0</v>
      </c>
    </row>
    <row r="45" spans="3:32">
      <c r="C45" s="57">
        <v>34</v>
      </c>
      <c r="D45" s="5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117">
        <f t="shared" si="3"/>
        <v>0</v>
      </c>
      <c r="AE45" s="119">
        <f t="shared" si="1"/>
        <v>0</v>
      </c>
      <c r="AF45" s="121">
        <f t="shared" si="2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5</v>
      </c>
      <c r="F49" s="12">
        <f t="shared" ref="F49:AC49" si="4">COUNTIF(F12:F45,"✔")</f>
        <v>2</v>
      </c>
      <c r="G49" s="12">
        <f t="shared" si="4"/>
        <v>1</v>
      </c>
      <c r="H49" s="12">
        <f t="shared" si="4"/>
        <v>3</v>
      </c>
      <c r="I49" s="12">
        <f t="shared" si="4"/>
        <v>2</v>
      </c>
      <c r="J49" s="12">
        <f t="shared" si="4"/>
        <v>5</v>
      </c>
      <c r="K49" s="12">
        <f t="shared" si="4"/>
        <v>3</v>
      </c>
      <c r="L49" s="12">
        <f t="shared" si="4"/>
        <v>1</v>
      </c>
      <c r="M49" s="12">
        <f t="shared" si="4"/>
        <v>0</v>
      </c>
      <c r="N49" s="12">
        <f t="shared" si="4"/>
        <v>0</v>
      </c>
      <c r="O49" s="12">
        <f t="shared" si="4"/>
        <v>3</v>
      </c>
      <c r="P49" s="12">
        <f t="shared" si="4"/>
        <v>2</v>
      </c>
      <c r="Q49" s="12">
        <f t="shared" si="4"/>
        <v>0</v>
      </c>
      <c r="R49" s="12">
        <f t="shared" si="4"/>
        <v>1</v>
      </c>
      <c r="S49" s="12">
        <f t="shared" si="4"/>
        <v>0</v>
      </c>
      <c r="T49" s="12">
        <f t="shared" si="4"/>
        <v>3</v>
      </c>
      <c r="U49" s="12">
        <f t="shared" si="4"/>
        <v>0</v>
      </c>
      <c r="V49" s="12">
        <f t="shared" si="4"/>
        <v>3</v>
      </c>
      <c r="W49" s="12">
        <f t="shared" si="4"/>
        <v>3</v>
      </c>
      <c r="X49" s="12">
        <f t="shared" si="4"/>
        <v>0</v>
      </c>
      <c r="Y49" s="12">
        <f t="shared" si="4"/>
        <v>4</v>
      </c>
      <c r="Z49" s="12">
        <f t="shared" si="4"/>
        <v>1</v>
      </c>
      <c r="AA49" s="12">
        <f t="shared" si="4"/>
        <v>1</v>
      </c>
      <c r="AB49" s="12">
        <f t="shared" si="4"/>
        <v>0</v>
      </c>
      <c r="AC49" s="12">
        <f t="shared" si="4"/>
        <v>3</v>
      </c>
      <c r="AD49" s="20">
        <f>SUM(E49:AC49)</f>
        <v>46</v>
      </c>
      <c r="AE49" s="14">
        <f>AD49/$AD$52</f>
        <v>0.36799999999999999</v>
      </c>
    </row>
    <row r="50" spans="3:31">
      <c r="C50" s="1"/>
      <c r="D50" s="68" t="s">
        <v>61</v>
      </c>
      <c r="E50" s="12">
        <f>COUNTIF(E12:E45,"X")</f>
        <v>0</v>
      </c>
      <c r="F50" s="12">
        <f t="shared" ref="F50:AC50" si="5">COUNTIF(F12:F45,"X")</f>
        <v>3</v>
      </c>
      <c r="G50" s="12">
        <f t="shared" si="5"/>
        <v>3</v>
      </c>
      <c r="H50" s="12">
        <f t="shared" si="5"/>
        <v>2</v>
      </c>
      <c r="I50" s="12">
        <f t="shared" si="5"/>
        <v>3</v>
      </c>
      <c r="J50" s="12">
        <f t="shared" si="5"/>
        <v>0</v>
      </c>
      <c r="K50" s="12">
        <f t="shared" si="5"/>
        <v>2</v>
      </c>
      <c r="L50" s="12">
        <f t="shared" si="5"/>
        <v>4</v>
      </c>
      <c r="M50" s="12">
        <f t="shared" si="5"/>
        <v>5</v>
      </c>
      <c r="N50" s="12">
        <f t="shared" si="5"/>
        <v>5</v>
      </c>
      <c r="O50" s="12">
        <f t="shared" si="5"/>
        <v>2</v>
      </c>
      <c r="P50" s="12">
        <f t="shared" si="5"/>
        <v>3</v>
      </c>
      <c r="Q50" s="12">
        <f t="shared" si="5"/>
        <v>5</v>
      </c>
      <c r="R50" s="12">
        <f t="shared" si="5"/>
        <v>4</v>
      </c>
      <c r="S50" s="12">
        <f t="shared" si="5"/>
        <v>5</v>
      </c>
      <c r="T50" s="12">
        <f t="shared" si="5"/>
        <v>2</v>
      </c>
      <c r="U50" s="12">
        <f t="shared" si="5"/>
        <v>5</v>
      </c>
      <c r="V50" s="12">
        <f t="shared" si="5"/>
        <v>2</v>
      </c>
      <c r="W50" s="12">
        <f t="shared" si="5"/>
        <v>2</v>
      </c>
      <c r="X50" s="12">
        <f t="shared" si="5"/>
        <v>5</v>
      </c>
      <c r="Y50" s="12">
        <f t="shared" si="5"/>
        <v>1</v>
      </c>
      <c r="Z50" s="12">
        <f t="shared" si="5"/>
        <v>4</v>
      </c>
      <c r="AA50" s="12">
        <f t="shared" si="5"/>
        <v>4</v>
      </c>
      <c r="AB50" s="12">
        <f t="shared" si="5"/>
        <v>5</v>
      </c>
      <c r="AC50" s="12">
        <f t="shared" si="5"/>
        <v>2</v>
      </c>
      <c r="AD50" s="21">
        <f t="shared" ref="AD50:AD51" si="6">SUM(E50:AC50)</f>
        <v>78</v>
      </c>
      <c r="AE50" s="15">
        <f>AD50/$AD$52</f>
        <v>0.624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1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0</v>
      </c>
      <c r="AC51" s="12">
        <f t="shared" si="7"/>
        <v>0</v>
      </c>
      <c r="AD51" s="44">
        <f t="shared" si="6"/>
        <v>1</v>
      </c>
      <c r="AE51" s="17">
        <f t="shared" ref="AE51:AE52" si="8">AD51/$AD$52</f>
        <v>8.0000000000000002E-3</v>
      </c>
    </row>
    <row r="52" spans="3:31">
      <c r="C52" s="1"/>
      <c r="D52" s="13" t="s">
        <v>30</v>
      </c>
      <c r="E52" s="22">
        <f t="shared" ref="E52:AD52" si="9">SUM(E49:E51)</f>
        <v>5</v>
      </c>
      <c r="F52" s="22">
        <f t="shared" si="9"/>
        <v>5</v>
      </c>
      <c r="G52" s="22">
        <f t="shared" si="9"/>
        <v>5</v>
      </c>
      <c r="H52" s="22">
        <f t="shared" si="9"/>
        <v>5</v>
      </c>
      <c r="I52" s="22">
        <f t="shared" si="9"/>
        <v>5</v>
      </c>
      <c r="J52" s="22">
        <f t="shared" si="9"/>
        <v>5</v>
      </c>
      <c r="K52" s="22">
        <f t="shared" si="9"/>
        <v>5</v>
      </c>
      <c r="L52" s="22">
        <f t="shared" si="9"/>
        <v>5</v>
      </c>
      <c r="M52" s="22">
        <f t="shared" si="9"/>
        <v>5</v>
      </c>
      <c r="N52" s="22">
        <f t="shared" si="9"/>
        <v>5</v>
      </c>
      <c r="O52" s="22">
        <f t="shared" si="9"/>
        <v>5</v>
      </c>
      <c r="P52" s="22">
        <f t="shared" si="9"/>
        <v>5</v>
      </c>
      <c r="Q52" s="22">
        <f t="shared" si="9"/>
        <v>5</v>
      </c>
      <c r="R52" s="22">
        <f t="shared" si="9"/>
        <v>5</v>
      </c>
      <c r="S52" s="22">
        <f t="shared" si="9"/>
        <v>5</v>
      </c>
      <c r="T52" s="22">
        <f t="shared" si="9"/>
        <v>5</v>
      </c>
      <c r="U52" s="22">
        <f t="shared" si="9"/>
        <v>5</v>
      </c>
      <c r="V52" s="22">
        <f t="shared" si="9"/>
        <v>5</v>
      </c>
      <c r="W52" s="22">
        <f t="shared" si="9"/>
        <v>5</v>
      </c>
      <c r="X52" s="22">
        <f t="shared" si="9"/>
        <v>5</v>
      </c>
      <c r="Y52" s="22">
        <f t="shared" si="9"/>
        <v>5</v>
      </c>
      <c r="Z52" s="22">
        <f t="shared" si="9"/>
        <v>5</v>
      </c>
      <c r="AA52" s="22">
        <f t="shared" si="9"/>
        <v>5</v>
      </c>
      <c r="AB52" s="22">
        <f t="shared" si="9"/>
        <v>5</v>
      </c>
      <c r="AC52" s="22">
        <f t="shared" si="9"/>
        <v>5</v>
      </c>
      <c r="AD52" s="23">
        <f t="shared" si="9"/>
        <v>125</v>
      </c>
      <c r="AE52" s="34">
        <f t="shared" si="8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75" t="s">
        <v>26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7"/>
    </row>
    <row r="57" spans="3:31" ht="23.25" customHeight="1">
      <c r="C57" s="1"/>
      <c r="D57" s="1"/>
      <c r="E57" s="178" t="s">
        <v>27</v>
      </c>
      <c r="F57" s="179"/>
      <c r="G57" s="179"/>
      <c r="H57" s="179"/>
      <c r="I57" s="179"/>
      <c r="J57" s="180"/>
      <c r="K57" s="215" t="s">
        <v>28</v>
      </c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12" t="s">
        <v>33</v>
      </c>
      <c r="W57" s="213"/>
      <c r="X57" s="213"/>
      <c r="Y57" s="213"/>
      <c r="Z57" s="213"/>
      <c r="AA57" s="213"/>
      <c r="AB57" s="213"/>
      <c r="AC57" s="214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64">
        <f>SUM(E49,J49,O49,T49,Y49,AA49)</f>
        <v>21</v>
      </c>
      <c r="F59" s="164"/>
      <c r="G59" s="164"/>
      <c r="H59" s="164"/>
      <c r="I59" s="164"/>
      <c r="J59" s="164"/>
      <c r="K59" s="164">
        <f>SUM(F49,G49,K49,L49,M49,P49,Q49,R49,U49,W49,Z49)</f>
        <v>14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>
        <f>SUM(H49,I49,N49,S49,V49,X49,AB49,AC49)</f>
        <v>11</v>
      </c>
      <c r="W59" s="164"/>
      <c r="X59" s="164"/>
      <c r="Y59" s="164"/>
      <c r="Z59" s="164"/>
      <c r="AA59" s="164"/>
      <c r="AB59" s="164"/>
      <c r="AC59" s="164"/>
      <c r="AD59" s="19">
        <f>SUM(E59:AC59)</f>
        <v>46</v>
      </c>
    </row>
    <row r="60" spans="3:31" ht="15.75" customHeight="1">
      <c r="C60" s="1"/>
      <c r="D60" s="76" t="s">
        <v>56</v>
      </c>
      <c r="E60" s="156">
        <f>SUM(E50,J50,O50,T50,Y50,AA50)</f>
        <v>9</v>
      </c>
      <c r="F60" s="156"/>
      <c r="G60" s="156"/>
      <c r="H60" s="156"/>
      <c r="I60" s="156"/>
      <c r="J60" s="156"/>
      <c r="K60" s="156">
        <f>SUM(F50,G50,K50,L50,M50,P50,Q50,R50,U50,W50,Z50)</f>
        <v>40</v>
      </c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>
        <f>SUM(H50,I50,N50,S50,V50,X50,AB50,AC50)</f>
        <v>29</v>
      </c>
      <c r="W60" s="156"/>
      <c r="X60" s="156"/>
      <c r="Y60" s="156"/>
      <c r="Z60" s="156"/>
      <c r="AA60" s="156"/>
      <c r="AB60" s="156"/>
      <c r="AC60" s="156"/>
      <c r="AD60" s="24">
        <f t="shared" ref="AD60:AD61" si="10">SUM(E60:AC60)</f>
        <v>78</v>
      </c>
    </row>
    <row r="61" spans="3:31" ht="18.75">
      <c r="C61" s="1"/>
      <c r="D61" s="52" t="s">
        <v>32</v>
      </c>
      <c r="E61" s="160">
        <f>SUM(E51,J51,O51,T51,Y51,AA51)</f>
        <v>0</v>
      </c>
      <c r="F61" s="160"/>
      <c r="G61" s="160"/>
      <c r="H61" s="160"/>
      <c r="I61" s="160"/>
      <c r="J61" s="160"/>
      <c r="K61" s="160">
        <f>SUM(F51,G51,K51,L51,M51,P51,Q51,R51,U51,W51,Z51)</f>
        <v>1</v>
      </c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>
        <f>SUM(H51,I51,N51,S51,V51,X51,AB51,AC51)</f>
        <v>0</v>
      </c>
      <c r="W61" s="160"/>
      <c r="X61" s="160"/>
      <c r="Y61" s="160"/>
      <c r="Z61" s="160"/>
      <c r="AA61" s="160"/>
      <c r="AB61" s="160"/>
      <c r="AC61" s="160"/>
      <c r="AD61" s="41">
        <f t="shared" si="10"/>
        <v>1</v>
      </c>
    </row>
    <row r="62" spans="3:31">
      <c r="C62" s="1"/>
      <c r="D62" s="53" t="s">
        <v>29</v>
      </c>
      <c r="E62" s="210">
        <f>SUM(E59:J61)</f>
        <v>30</v>
      </c>
      <c r="F62" s="210"/>
      <c r="G62" s="210"/>
      <c r="H62" s="210"/>
      <c r="I62" s="210"/>
      <c r="J62" s="210"/>
      <c r="K62" s="210">
        <f>SUM(K59:U61)</f>
        <v>55</v>
      </c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>
        <f>SUM(V59:AC61)</f>
        <v>40</v>
      </c>
      <c r="W62" s="210"/>
      <c r="X62" s="210"/>
      <c r="Y62" s="210"/>
      <c r="Z62" s="210"/>
      <c r="AA62" s="210"/>
      <c r="AB62" s="210"/>
      <c r="AC62" s="210"/>
      <c r="AD62" s="18">
        <f>SUM(E62:AC62)</f>
        <v>125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0.7</v>
      </c>
      <c r="F66" s="37">
        <f>K59/$K$62</f>
        <v>0.25454545454545452</v>
      </c>
      <c r="G66" s="37">
        <f>V59/$V$62</f>
        <v>0.27500000000000002</v>
      </c>
    </row>
    <row r="67" spans="4:7">
      <c r="D67" s="72" t="s">
        <v>55</v>
      </c>
      <c r="E67" s="40">
        <f>E60/$E$62</f>
        <v>0.3</v>
      </c>
      <c r="F67" s="37">
        <f>K60/$K$62</f>
        <v>0.72727272727272729</v>
      </c>
      <c r="G67" s="37">
        <f>V60/$V$62</f>
        <v>0.72499999999999998</v>
      </c>
    </row>
    <row r="68" spans="4:7" ht="18.75">
      <c r="D68" s="42" t="s">
        <v>32</v>
      </c>
      <c r="E68" s="16">
        <f>E61/$E$62</f>
        <v>0</v>
      </c>
      <c r="F68" s="37">
        <f>K61/$K$62</f>
        <v>1.8181818181818181E-2</v>
      </c>
      <c r="G68" s="37">
        <f>V61/$V$62</f>
        <v>0</v>
      </c>
    </row>
    <row r="69" spans="4:7">
      <c r="E69" s="104">
        <f>SUM(E66:E68)</f>
        <v>1</v>
      </c>
      <c r="F69" s="104">
        <f t="shared" ref="F69:G69" si="11">SUM(F66:F68)</f>
        <v>1</v>
      </c>
      <c r="G69" s="104">
        <f t="shared" si="11"/>
        <v>1</v>
      </c>
    </row>
    <row r="85" spans="4:30" ht="18.75">
      <c r="D85" s="150" t="s">
        <v>68</v>
      </c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</row>
    <row r="86" spans="4:30" ht="33.6" customHeight="1">
      <c r="D86" s="151" t="s">
        <v>79</v>
      </c>
      <c r="E86" s="152"/>
      <c r="F86" s="152"/>
      <c r="G86" s="153"/>
      <c r="H86" s="154" t="s">
        <v>118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5"/>
    </row>
    <row r="87" spans="4:30" ht="33.6" customHeight="1">
      <c r="D87" s="141" t="s">
        <v>76</v>
      </c>
      <c r="E87" s="141"/>
      <c r="F87" s="141"/>
      <c r="G87" s="141"/>
      <c r="H87" s="144" t="s">
        <v>114</v>
      </c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5"/>
    </row>
    <row r="88" spans="4:30" ht="33.6" customHeight="1">
      <c r="D88" s="141" t="s">
        <v>78</v>
      </c>
      <c r="E88" s="141"/>
      <c r="F88" s="141"/>
      <c r="G88" s="141"/>
      <c r="H88" s="142" t="s">
        <v>119</v>
      </c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3"/>
    </row>
    <row r="89" spans="4:30" ht="33.6" customHeight="1">
      <c r="D89" s="141" t="s">
        <v>67</v>
      </c>
      <c r="E89" s="141"/>
      <c r="F89" s="141"/>
      <c r="G89" s="141"/>
      <c r="H89" s="142" t="s">
        <v>112</v>
      </c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3"/>
    </row>
    <row r="90" spans="4:30" ht="33.6" customHeight="1">
      <c r="D90" s="141" t="s">
        <v>77</v>
      </c>
      <c r="E90" s="141"/>
      <c r="F90" s="141"/>
      <c r="G90" s="141"/>
      <c r="H90" s="142" t="s">
        <v>116</v>
      </c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3"/>
    </row>
    <row r="91" spans="4:30">
      <c r="D91" s="123"/>
    </row>
    <row r="92" spans="4:30">
      <c r="Z92" s="126"/>
      <c r="AA92" s="127"/>
      <c r="AB92" s="127"/>
      <c r="AC92" s="127"/>
      <c r="AD92" s="127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I99"/>
  <sheetViews>
    <sheetView zoomScale="70" zoomScaleNormal="70" workbookViewId="0">
      <selection activeCell="I24" sqref="I24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35" customFormat="1"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35" s="135" customFormat="1" ht="31.5">
      <c r="D2" s="228" t="s">
        <v>62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</row>
    <row r="3" spans="1:35" s="135" customFormat="1"/>
    <row r="4" spans="1:35" s="135" customFormat="1"/>
    <row r="5" spans="1:35" s="135" customFormat="1"/>
    <row r="6" spans="1:35" s="135" customFormat="1">
      <c r="AD6" s="137"/>
    </row>
    <row r="7" spans="1:35" ht="22.15" customHeight="1">
      <c r="D7" s="124" t="s">
        <v>65</v>
      </c>
      <c r="E7" s="193" t="s">
        <v>93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96" t="s">
        <v>66</v>
      </c>
      <c r="S7" s="196"/>
      <c r="T7" s="196"/>
      <c r="U7" s="196"/>
      <c r="V7" s="196"/>
      <c r="X7" s="197">
        <v>3</v>
      </c>
      <c r="Y7" s="198"/>
      <c r="AD7" s="82"/>
    </row>
    <row r="8" spans="1:35" ht="22.15" customHeight="1">
      <c r="D8" s="125" t="s">
        <v>47</v>
      </c>
      <c r="E8" s="199" t="s">
        <v>95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56"/>
      <c r="R8" s="196" t="s">
        <v>75</v>
      </c>
      <c r="S8" s="196"/>
      <c r="T8" s="196"/>
      <c r="U8" s="196"/>
      <c r="V8" s="196"/>
      <c r="X8" s="197" t="s">
        <v>94</v>
      </c>
      <c r="Y8" s="198"/>
      <c r="Z8" s="67"/>
      <c r="AA8" s="67"/>
      <c r="AD8" s="200"/>
      <c r="AE8" s="200"/>
      <c r="AF8" s="200"/>
      <c r="AG8" s="200"/>
      <c r="AH8" s="200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30" t="s">
        <v>38</v>
      </c>
      <c r="D10" s="231"/>
      <c r="E10" s="207" t="s">
        <v>80</v>
      </c>
      <c r="F10" s="208"/>
      <c r="G10" s="208"/>
      <c r="H10" s="208"/>
      <c r="I10" s="209"/>
      <c r="J10" s="207" t="s">
        <v>81</v>
      </c>
      <c r="K10" s="208"/>
      <c r="L10" s="208"/>
      <c r="M10" s="208"/>
      <c r="N10" s="209"/>
      <c r="O10" s="207" t="s">
        <v>82</v>
      </c>
      <c r="P10" s="208"/>
      <c r="Q10" s="208"/>
      <c r="R10" s="208"/>
      <c r="S10" s="209"/>
      <c r="T10" s="207" t="s">
        <v>83</v>
      </c>
      <c r="U10" s="208"/>
      <c r="V10" s="208"/>
      <c r="W10" s="208"/>
      <c r="X10" s="209"/>
      <c r="Y10" s="207" t="s">
        <v>84</v>
      </c>
      <c r="Z10" s="208"/>
      <c r="AA10" s="208"/>
      <c r="AB10" s="208"/>
      <c r="AC10" s="209"/>
      <c r="AD10" s="229" t="s">
        <v>41</v>
      </c>
      <c r="AE10" s="229"/>
      <c r="AF10" s="229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18" t="s">
        <v>42</v>
      </c>
      <c r="AF11" s="120" t="s">
        <v>45</v>
      </c>
    </row>
    <row r="12" spans="1:35" ht="18" customHeight="1">
      <c r="A12" s="56"/>
      <c r="B12" s="56"/>
      <c r="C12" s="57">
        <v>1</v>
      </c>
      <c r="D12" s="55" t="s">
        <v>96</v>
      </c>
      <c r="E12" s="66" t="s">
        <v>44</v>
      </c>
      <c r="F12" s="66" t="s">
        <v>51</v>
      </c>
      <c r="G12" s="66" t="s">
        <v>51</v>
      </c>
      <c r="H12" s="66" t="s">
        <v>44</v>
      </c>
      <c r="I12" s="66" t="s">
        <v>44</v>
      </c>
      <c r="J12" s="66" t="s">
        <v>51</v>
      </c>
      <c r="K12" s="66" t="s">
        <v>44</v>
      </c>
      <c r="L12" s="66" t="s">
        <v>44</v>
      </c>
      <c r="M12" s="66" t="s">
        <v>44</v>
      </c>
      <c r="N12" s="66" t="s">
        <v>51</v>
      </c>
      <c r="O12" s="66" t="s">
        <v>51</v>
      </c>
      <c r="P12" s="66" t="s">
        <v>44</v>
      </c>
      <c r="Q12" s="66" t="s">
        <v>44</v>
      </c>
      <c r="R12" s="66" t="s">
        <v>51</v>
      </c>
      <c r="S12" s="66" t="s">
        <v>44</v>
      </c>
      <c r="T12" s="66" t="s">
        <v>51</v>
      </c>
      <c r="U12" s="66" t="s">
        <v>44</v>
      </c>
      <c r="V12" s="66" t="s">
        <v>51</v>
      </c>
      <c r="W12" s="66" t="s">
        <v>44</v>
      </c>
      <c r="X12" s="66" t="s">
        <v>44</v>
      </c>
      <c r="Y12" s="66" t="s">
        <v>51</v>
      </c>
      <c r="Z12" s="66" t="s">
        <v>51</v>
      </c>
      <c r="AA12" s="66" t="s">
        <v>44</v>
      </c>
      <c r="AB12" s="66" t="s">
        <v>51</v>
      </c>
      <c r="AC12" s="66" t="s">
        <v>44</v>
      </c>
      <c r="AD12" s="117">
        <f>COUNTIF(E12:AC12,"✔")</f>
        <v>11</v>
      </c>
      <c r="AE12" s="119">
        <f>COUNTIF(E12:AC12,"X")</f>
        <v>14</v>
      </c>
      <c r="AF12" s="121">
        <f>COUNTIF(E12:AC12,"–")</f>
        <v>0</v>
      </c>
      <c r="AH12" s="173" t="s">
        <v>46</v>
      </c>
      <c r="AI12" s="174"/>
    </row>
    <row r="13" spans="1:35" ht="18" customHeight="1">
      <c r="A13" s="56"/>
      <c r="B13" s="56"/>
      <c r="C13" s="57">
        <v>2</v>
      </c>
      <c r="D13" s="55" t="s">
        <v>97</v>
      </c>
      <c r="E13" s="66" t="s">
        <v>44</v>
      </c>
      <c r="F13" s="66" t="s">
        <v>51</v>
      </c>
      <c r="G13" s="66" t="s">
        <v>51</v>
      </c>
      <c r="H13" s="66" t="s">
        <v>44</v>
      </c>
      <c r="I13" s="66" t="s">
        <v>44</v>
      </c>
      <c r="J13" s="66" t="s">
        <v>51</v>
      </c>
      <c r="K13" s="66" t="s">
        <v>44</v>
      </c>
      <c r="L13" s="66" t="s">
        <v>44</v>
      </c>
      <c r="M13" s="66" t="s">
        <v>44</v>
      </c>
      <c r="N13" s="66" t="s">
        <v>51</v>
      </c>
      <c r="O13" s="66" t="s">
        <v>51</v>
      </c>
      <c r="P13" s="66" t="s">
        <v>44</v>
      </c>
      <c r="Q13" s="66" t="s">
        <v>44</v>
      </c>
      <c r="R13" s="66" t="s">
        <v>44</v>
      </c>
      <c r="S13" s="66" t="s">
        <v>51</v>
      </c>
      <c r="T13" s="66" t="s">
        <v>44</v>
      </c>
      <c r="U13" s="66" t="s">
        <v>44</v>
      </c>
      <c r="V13" s="66" t="s">
        <v>44</v>
      </c>
      <c r="W13" s="66" t="s">
        <v>44</v>
      </c>
      <c r="X13" s="66" t="s">
        <v>44</v>
      </c>
      <c r="Y13" s="66" t="s">
        <v>51</v>
      </c>
      <c r="Z13" s="66" t="s">
        <v>44</v>
      </c>
      <c r="AA13" s="66" t="s">
        <v>44</v>
      </c>
      <c r="AB13" s="66" t="s">
        <v>51</v>
      </c>
      <c r="AC13" s="66" t="s">
        <v>44</v>
      </c>
      <c r="AD13" s="117">
        <f t="shared" ref="AD13:AD45" si="0">COUNTIF(E13:AC13,"✔")</f>
        <v>8</v>
      </c>
      <c r="AE13" s="119">
        <f t="shared" ref="AE13:AE45" si="1">COUNTIF(E13:AC13,"X")</f>
        <v>17</v>
      </c>
      <c r="AF13" s="121">
        <f t="shared" ref="AF13:AF45" si="2">COUNTIF(E13:AC13,"–")</f>
        <v>0</v>
      </c>
      <c r="AH13" s="73" t="s">
        <v>48</v>
      </c>
      <c r="AI13" s="69" t="s">
        <v>51</v>
      </c>
    </row>
    <row r="14" spans="1:35" ht="18" customHeight="1">
      <c r="A14" s="56"/>
      <c r="B14" s="56"/>
      <c r="C14" s="57">
        <v>3</v>
      </c>
      <c r="D14" s="55" t="s">
        <v>98</v>
      </c>
      <c r="E14" s="66" t="s">
        <v>44</v>
      </c>
      <c r="F14" s="66" t="s">
        <v>44</v>
      </c>
      <c r="G14" s="66" t="s">
        <v>44</v>
      </c>
      <c r="H14" s="66" t="s">
        <v>44</v>
      </c>
      <c r="I14" s="66" t="s">
        <v>44</v>
      </c>
      <c r="J14" s="66" t="s">
        <v>51</v>
      </c>
      <c r="K14" s="66" t="s">
        <v>44</v>
      </c>
      <c r="L14" s="66" t="s">
        <v>51</v>
      </c>
      <c r="M14" s="66" t="s">
        <v>44</v>
      </c>
      <c r="N14" s="66" t="s">
        <v>44</v>
      </c>
      <c r="O14" s="66" t="s">
        <v>44</v>
      </c>
      <c r="P14" s="66" t="s">
        <v>44</v>
      </c>
      <c r="Q14" s="66" t="s">
        <v>51</v>
      </c>
      <c r="R14" s="66" t="s">
        <v>44</v>
      </c>
      <c r="S14" s="66" t="s">
        <v>44</v>
      </c>
      <c r="T14" s="66" t="s">
        <v>44</v>
      </c>
      <c r="U14" s="66" t="s">
        <v>51</v>
      </c>
      <c r="V14" s="66" t="s">
        <v>51</v>
      </c>
      <c r="W14" s="66" t="s">
        <v>44</v>
      </c>
      <c r="X14" s="66" t="s">
        <v>44</v>
      </c>
      <c r="Y14" s="66" t="s">
        <v>44</v>
      </c>
      <c r="Z14" s="66" t="s">
        <v>44</v>
      </c>
      <c r="AA14" s="66" t="s">
        <v>44</v>
      </c>
      <c r="AB14" s="66" t="s">
        <v>51</v>
      </c>
      <c r="AC14" s="66" t="s">
        <v>44</v>
      </c>
      <c r="AD14" s="117">
        <f t="shared" si="0"/>
        <v>6</v>
      </c>
      <c r="AE14" s="119">
        <f t="shared" si="1"/>
        <v>19</v>
      </c>
      <c r="AF14" s="121">
        <f t="shared" si="2"/>
        <v>0</v>
      </c>
      <c r="AH14" s="73" t="s">
        <v>49</v>
      </c>
      <c r="AI14" s="70" t="s">
        <v>44</v>
      </c>
    </row>
    <row r="15" spans="1:35" ht="18" customHeight="1" thickBot="1">
      <c r="A15" s="56"/>
      <c r="B15" s="56"/>
      <c r="C15" s="57">
        <v>4</v>
      </c>
      <c r="D15" s="5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117">
        <f t="shared" si="0"/>
        <v>0</v>
      </c>
      <c r="AE15" s="119">
        <f t="shared" si="1"/>
        <v>0</v>
      </c>
      <c r="AF15" s="121">
        <f t="shared" si="2"/>
        <v>0</v>
      </c>
      <c r="AH15" s="74" t="s">
        <v>50</v>
      </c>
      <c r="AI15" s="71" t="s">
        <v>52</v>
      </c>
    </row>
    <row r="16" spans="1:35" ht="18" customHeight="1">
      <c r="A16" s="56"/>
      <c r="B16" s="56"/>
      <c r="C16" s="57">
        <v>5</v>
      </c>
      <c r="D16" s="55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117">
        <f t="shared" si="0"/>
        <v>0</v>
      </c>
      <c r="AE16" s="119">
        <f t="shared" si="1"/>
        <v>0</v>
      </c>
      <c r="AF16" s="121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117">
        <f t="shared" si="0"/>
        <v>0</v>
      </c>
      <c r="AE17" s="119">
        <f t="shared" si="1"/>
        <v>0</v>
      </c>
      <c r="AF17" s="121">
        <f t="shared" si="2"/>
        <v>0</v>
      </c>
    </row>
    <row r="18" spans="1:32" ht="18" customHeight="1">
      <c r="A18" s="56"/>
      <c r="B18" s="56"/>
      <c r="C18" s="57">
        <v>7</v>
      </c>
      <c r="D18" s="5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117">
        <f t="shared" si="0"/>
        <v>0</v>
      </c>
      <c r="AE18" s="119">
        <f t="shared" si="1"/>
        <v>0</v>
      </c>
      <c r="AF18" s="121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117">
        <f t="shared" si="0"/>
        <v>0</v>
      </c>
      <c r="AE19" s="119">
        <f t="shared" si="1"/>
        <v>0</v>
      </c>
      <c r="AF19" s="121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17">
        <f t="shared" si="0"/>
        <v>0</v>
      </c>
      <c r="AE20" s="119">
        <f t="shared" si="1"/>
        <v>0</v>
      </c>
      <c r="AF20" s="121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117">
        <f t="shared" si="0"/>
        <v>0</v>
      </c>
      <c r="AE21" s="119">
        <f t="shared" si="1"/>
        <v>0</v>
      </c>
      <c r="AF21" s="121">
        <f t="shared" si="2"/>
        <v>0</v>
      </c>
    </row>
    <row r="22" spans="1:32" ht="18" customHeight="1">
      <c r="A22" s="56"/>
      <c r="B22" s="56"/>
      <c r="C22" s="57">
        <v>11</v>
      </c>
      <c r="D22" s="5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17">
        <f t="shared" si="0"/>
        <v>0</v>
      </c>
      <c r="AE22" s="119">
        <f t="shared" si="1"/>
        <v>0</v>
      </c>
      <c r="AF22" s="121">
        <f t="shared" si="2"/>
        <v>0</v>
      </c>
    </row>
    <row r="23" spans="1:32" ht="18" customHeight="1">
      <c r="A23" s="56"/>
      <c r="B23" s="56"/>
      <c r="C23" s="57">
        <v>12</v>
      </c>
      <c r="D23" s="5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117">
        <f t="shared" si="0"/>
        <v>0</v>
      </c>
      <c r="AE23" s="119">
        <f t="shared" si="1"/>
        <v>0</v>
      </c>
      <c r="AF23" s="121">
        <f t="shared" si="2"/>
        <v>0</v>
      </c>
    </row>
    <row r="24" spans="1:32" ht="18" customHeight="1">
      <c r="A24" s="56"/>
      <c r="B24" s="56"/>
      <c r="C24" s="57">
        <v>13</v>
      </c>
      <c r="D24" s="5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17">
        <f t="shared" si="0"/>
        <v>0</v>
      </c>
      <c r="AE24" s="119">
        <f t="shared" si="1"/>
        <v>0</v>
      </c>
      <c r="AF24" s="121">
        <f t="shared" si="2"/>
        <v>0</v>
      </c>
    </row>
    <row r="25" spans="1:32" ht="18" customHeight="1">
      <c r="A25" s="56"/>
      <c r="B25" s="56"/>
      <c r="C25" s="57">
        <v>14</v>
      </c>
      <c r="D25" s="5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117">
        <f t="shared" si="0"/>
        <v>0</v>
      </c>
      <c r="AE25" s="119">
        <f t="shared" si="1"/>
        <v>0</v>
      </c>
      <c r="AF25" s="121">
        <f t="shared" si="2"/>
        <v>0</v>
      </c>
    </row>
    <row r="26" spans="1:32" ht="18" customHeight="1">
      <c r="A26" s="56"/>
      <c r="B26" s="56"/>
      <c r="C26" s="57">
        <v>15</v>
      </c>
      <c r="D26" s="5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17">
        <f t="shared" si="0"/>
        <v>0</v>
      </c>
      <c r="AE26" s="119">
        <f t="shared" si="1"/>
        <v>0</v>
      </c>
      <c r="AF26" s="121">
        <f t="shared" si="2"/>
        <v>0</v>
      </c>
    </row>
    <row r="27" spans="1:32" ht="18" customHeight="1">
      <c r="A27" s="56"/>
      <c r="B27" s="56"/>
      <c r="C27" s="57">
        <v>16</v>
      </c>
      <c r="D27" s="55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117">
        <f t="shared" si="0"/>
        <v>0</v>
      </c>
      <c r="AE27" s="119">
        <f t="shared" si="1"/>
        <v>0</v>
      </c>
      <c r="AF27" s="121">
        <f t="shared" si="2"/>
        <v>0</v>
      </c>
    </row>
    <row r="28" spans="1:32" ht="18" customHeight="1">
      <c r="A28" s="56"/>
      <c r="B28" s="56"/>
      <c r="C28" s="57">
        <v>17</v>
      </c>
      <c r="D28" s="5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117">
        <f t="shared" si="0"/>
        <v>0</v>
      </c>
      <c r="AE28" s="119">
        <f t="shared" si="1"/>
        <v>0</v>
      </c>
      <c r="AF28" s="121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117">
        <f t="shared" si="0"/>
        <v>0</v>
      </c>
      <c r="AE29" s="119">
        <f t="shared" si="1"/>
        <v>0</v>
      </c>
      <c r="AF29" s="121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117">
        <f t="shared" si="0"/>
        <v>0</v>
      </c>
      <c r="AE30" s="119">
        <f t="shared" si="1"/>
        <v>0</v>
      </c>
      <c r="AF30" s="121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117">
        <f t="shared" si="0"/>
        <v>0</v>
      </c>
      <c r="AE31" s="119">
        <f t="shared" si="1"/>
        <v>0</v>
      </c>
      <c r="AF31" s="121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117">
        <f t="shared" si="0"/>
        <v>0</v>
      </c>
      <c r="AE32" s="119">
        <f t="shared" si="1"/>
        <v>0</v>
      </c>
      <c r="AF32" s="121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117">
        <f t="shared" si="0"/>
        <v>0</v>
      </c>
      <c r="AE33" s="119">
        <f t="shared" si="1"/>
        <v>0</v>
      </c>
      <c r="AF33" s="121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117">
        <f t="shared" si="0"/>
        <v>0</v>
      </c>
      <c r="AE34" s="119">
        <f t="shared" si="1"/>
        <v>0</v>
      </c>
      <c r="AF34" s="121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117">
        <f t="shared" si="0"/>
        <v>0</v>
      </c>
      <c r="AE35" s="119">
        <f t="shared" si="1"/>
        <v>0</v>
      </c>
      <c r="AF35" s="121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117">
        <f t="shared" si="0"/>
        <v>0</v>
      </c>
      <c r="AE36" s="119">
        <f t="shared" si="1"/>
        <v>0</v>
      </c>
      <c r="AF36" s="121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117">
        <f t="shared" si="0"/>
        <v>0</v>
      </c>
      <c r="AE37" s="119">
        <f t="shared" si="1"/>
        <v>0</v>
      </c>
      <c r="AF37" s="121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117">
        <f t="shared" si="0"/>
        <v>0</v>
      </c>
      <c r="AE38" s="119">
        <f t="shared" si="1"/>
        <v>0</v>
      </c>
      <c r="AF38" s="121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117">
        <f t="shared" si="0"/>
        <v>0</v>
      </c>
      <c r="AE39" s="119">
        <f t="shared" si="1"/>
        <v>0</v>
      </c>
      <c r="AF39" s="121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117">
        <f t="shared" si="0"/>
        <v>0</v>
      </c>
      <c r="AE40" s="119">
        <f t="shared" si="1"/>
        <v>0</v>
      </c>
      <c r="AF40" s="121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117">
        <f t="shared" si="0"/>
        <v>0</v>
      </c>
      <c r="AE41" s="119">
        <f t="shared" si="1"/>
        <v>0</v>
      </c>
      <c r="AF41" s="121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117">
        <f t="shared" si="0"/>
        <v>0</v>
      </c>
      <c r="AE42" s="119">
        <f t="shared" si="1"/>
        <v>0</v>
      </c>
      <c r="AF42" s="121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117">
        <f t="shared" si="0"/>
        <v>0</v>
      </c>
      <c r="AE43" s="119">
        <f t="shared" si="1"/>
        <v>0</v>
      </c>
      <c r="AF43" s="121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117">
        <f t="shared" si="0"/>
        <v>0</v>
      </c>
      <c r="AE44" s="119">
        <f t="shared" si="1"/>
        <v>0</v>
      </c>
      <c r="AF44" s="121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117">
        <f t="shared" si="0"/>
        <v>0</v>
      </c>
      <c r="AE45" s="119">
        <f t="shared" si="1"/>
        <v>0</v>
      </c>
      <c r="AF45" s="121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2</v>
      </c>
      <c r="G49" s="12">
        <f t="shared" si="3"/>
        <v>2</v>
      </c>
      <c r="H49" s="12">
        <f t="shared" si="3"/>
        <v>0</v>
      </c>
      <c r="I49" s="12">
        <f t="shared" si="3"/>
        <v>0</v>
      </c>
      <c r="J49" s="12">
        <f t="shared" si="3"/>
        <v>3</v>
      </c>
      <c r="K49" s="12">
        <f t="shared" si="3"/>
        <v>0</v>
      </c>
      <c r="L49" s="12">
        <f t="shared" si="3"/>
        <v>1</v>
      </c>
      <c r="M49" s="12">
        <f t="shared" si="3"/>
        <v>0</v>
      </c>
      <c r="N49" s="12">
        <f t="shared" si="3"/>
        <v>2</v>
      </c>
      <c r="O49" s="12">
        <f t="shared" si="3"/>
        <v>2</v>
      </c>
      <c r="P49" s="12">
        <f t="shared" si="3"/>
        <v>0</v>
      </c>
      <c r="Q49" s="12">
        <f t="shared" si="3"/>
        <v>1</v>
      </c>
      <c r="R49" s="12">
        <f t="shared" si="3"/>
        <v>1</v>
      </c>
      <c r="S49" s="12">
        <f t="shared" si="3"/>
        <v>1</v>
      </c>
      <c r="T49" s="12">
        <f t="shared" si="3"/>
        <v>1</v>
      </c>
      <c r="U49" s="12">
        <f t="shared" si="3"/>
        <v>1</v>
      </c>
      <c r="V49" s="12">
        <f t="shared" si="3"/>
        <v>2</v>
      </c>
      <c r="W49" s="12">
        <f t="shared" si="3"/>
        <v>0</v>
      </c>
      <c r="X49" s="12">
        <f t="shared" si="3"/>
        <v>0</v>
      </c>
      <c r="Y49" s="12">
        <f t="shared" si="3"/>
        <v>2</v>
      </c>
      <c r="Z49" s="12">
        <f t="shared" si="3"/>
        <v>1</v>
      </c>
      <c r="AA49" s="12">
        <f t="shared" si="3"/>
        <v>0</v>
      </c>
      <c r="AB49" s="12">
        <f t="shared" si="3"/>
        <v>3</v>
      </c>
      <c r="AC49" s="12">
        <f t="shared" si="3"/>
        <v>0</v>
      </c>
      <c r="AD49" s="20">
        <f>SUM(E49:AC49)</f>
        <v>25</v>
      </c>
      <c r="AE49" s="14">
        <f>AD49/$AD$52</f>
        <v>0.33333333333333331</v>
      </c>
    </row>
    <row r="50" spans="3:31">
      <c r="C50" s="1"/>
      <c r="D50" s="68" t="s">
        <v>63</v>
      </c>
      <c r="E50" s="12">
        <f>COUNTIF(E12:E45,"X")</f>
        <v>3</v>
      </c>
      <c r="F50" s="12">
        <f t="shared" ref="F50:AC50" si="4">COUNTIF(F12:F45,"X")</f>
        <v>1</v>
      </c>
      <c r="G50" s="12">
        <f t="shared" si="4"/>
        <v>1</v>
      </c>
      <c r="H50" s="12">
        <f t="shared" si="4"/>
        <v>3</v>
      </c>
      <c r="I50" s="12">
        <f t="shared" si="4"/>
        <v>3</v>
      </c>
      <c r="J50" s="12">
        <f t="shared" si="4"/>
        <v>0</v>
      </c>
      <c r="K50" s="12">
        <f t="shared" si="4"/>
        <v>3</v>
      </c>
      <c r="L50" s="12">
        <f t="shared" si="4"/>
        <v>2</v>
      </c>
      <c r="M50" s="12">
        <f t="shared" si="4"/>
        <v>3</v>
      </c>
      <c r="N50" s="12">
        <f t="shared" si="4"/>
        <v>1</v>
      </c>
      <c r="O50" s="12">
        <f t="shared" si="4"/>
        <v>1</v>
      </c>
      <c r="P50" s="12">
        <f t="shared" si="4"/>
        <v>3</v>
      </c>
      <c r="Q50" s="12">
        <f t="shared" si="4"/>
        <v>2</v>
      </c>
      <c r="R50" s="12">
        <f t="shared" si="4"/>
        <v>2</v>
      </c>
      <c r="S50" s="12">
        <f t="shared" si="4"/>
        <v>2</v>
      </c>
      <c r="T50" s="12">
        <f t="shared" si="4"/>
        <v>2</v>
      </c>
      <c r="U50" s="12">
        <f t="shared" si="4"/>
        <v>2</v>
      </c>
      <c r="V50" s="12">
        <f t="shared" si="4"/>
        <v>1</v>
      </c>
      <c r="W50" s="12">
        <f t="shared" si="4"/>
        <v>3</v>
      </c>
      <c r="X50" s="12">
        <f t="shared" si="4"/>
        <v>3</v>
      </c>
      <c r="Y50" s="12">
        <f t="shared" si="4"/>
        <v>1</v>
      </c>
      <c r="Z50" s="12">
        <f t="shared" si="4"/>
        <v>2</v>
      </c>
      <c r="AA50" s="12">
        <f t="shared" si="4"/>
        <v>3</v>
      </c>
      <c r="AB50" s="12">
        <f t="shared" si="4"/>
        <v>0</v>
      </c>
      <c r="AC50" s="12">
        <f t="shared" si="4"/>
        <v>3</v>
      </c>
      <c r="AD50" s="21">
        <f t="shared" ref="AD50:AD51" si="5">SUM(E50:AC50)</f>
        <v>50</v>
      </c>
      <c r="AE50" s="15">
        <f>AD50/$AD$52</f>
        <v>0.66666666666666663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3">
        <f t="shared" si="8"/>
        <v>75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75" t="s">
        <v>26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7"/>
    </row>
    <row r="57" spans="3:31" ht="23.25" customHeight="1">
      <c r="C57" s="1"/>
      <c r="D57" s="1"/>
      <c r="E57" s="178" t="s">
        <v>27</v>
      </c>
      <c r="F57" s="179"/>
      <c r="G57" s="179"/>
      <c r="H57" s="179"/>
      <c r="I57" s="180"/>
      <c r="J57" s="235" t="s">
        <v>28</v>
      </c>
      <c r="K57" s="182"/>
      <c r="L57" s="182"/>
      <c r="M57" s="182"/>
      <c r="N57" s="182"/>
      <c r="O57" s="182"/>
      <c r="P57" s="182"/>
      <c r="Q57" s="182"/>
      <c r="R57" s="182"/>
      <c r="S57" s="182"/>
      <c r="T57" s="236"/>
      <c r="U57" s="212" t="s">
        <v>33</v>
      </c>
      <c r="V57" s="213"/>
      <c r="W57" s="213"/>
      <c r="X57" s="213"/>
      <c r="Y57" s="213"/>
      <c r="Z57" s="213"/>
      <c r="AA57" s="213"/>
      <c r="AB57" s="213"/>
      <c r="AC57" s="214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65">
        <f>SUM(E49,F49,J49,O49,T49)</f>
        <v>8</v>
      </c>
      <c r="F59" s="166"/>
      <c r="G59" s="166"/>
      <c r="H59" s="166"/>
      <c r="I59" s="167"/>
      <c r="J59" s="165">
        <f>SUM(G49,K49,L49,P49,R49,U49,V49,W49,Y49,Z49,AA49)</f>
        <v>10</v>
      </c>
      <c r="K59" s="166"/>
      <c r="L59" s="166"/>
      <c r="M59" s="166"/>
      <c r="N59" s="166"/>
      <c r="O59" s="166"/>
      <c r="P59" s="166"/>
      <c r="Q59" s="166"/>
      <c r="R59" s="166"/>
      <c r="S59" s="166"/>
      <c r="T59" s="167"/>
      <c r="U59" s="165">
        <f>SUM(H49,I49,M49,N49,Q49,S49,X49,AB49,AC49)</f>
        <v>7</v>
      </c>
      <c r="V59" s="166"/>
      <c r="W59" s="166"/>
      <c r="X59" s="166"/>
      <c r="Y59" s="166"/>
      <c r="Z59" s="166"/>
      <c r="AA59" s="166"/>
      <c r="AB59" s="166"/>
      <c r="AC59" s="167"/>
      <c r="AD59" s="32">
        <f>SUM(E59:AC59)</f>
        <v>25</v>
      </c>
    </row>
    <row r="60" spans="3:31" ht="20.25" customHeight="1">
      <c r="C60" s="1"/>
      <c r="D60" s="72" t="s">
        <v>55</v>
      </c>
      <c r="E60" s="157">
        <f>SUM(E50,F50,J50,O50,T50)</f>
        <v>7</v>
      </c>
      <c r="F60" s="158"/>
      <c r="G60" s="158"/>
      <c r="H60" s="158"/>
      <c r="I60" s="159"/>
      <c r="J60" s="157">
        <f>SUM(G50,K50,L50,P50,R50,U50,V50,W50,Y50,Z50,AA50)</f>
        <v>23</v>
      </c>
      <c r="K60" s="158"/>
      <c r="L60" s="158"/>
      <c r="M60" s="158"/>
      <c r="N60" s="158"/>
      <c r="O60" s="158"/>
      <c r="P60" s="158"/>
      <c r="Q60" s="158"/>
      <c r="R60" s="158"/>
      <c r="S60" s="158"/>
      <c r="T60" s="159"/>
      <c r="U60" s="157">
        <f>SUM(H50,I50,M50,N50,Q50,S50,X50,AB50,AC50)</f>
        <v>20</v>
      </c>
      <c r="V60" s="158"/>
      <c r="W60" s="158"/>
      <c r="X60" s="158"/>
      <c r="Y60" s="158"/>
      <c r="Z60" s="158"/>
      <c r="AA60" s="158"/>
      <c r="AB60" s="158"/>
      <c r="AC60" s="159"/>
      <c r="AD60" s="45">
        <f t="shared" ref="AD60:AD61" si="9">SUM(E60:AC60)</f>
        <v>50</v>
      </c>
    </row>
    <row r="61" spans="3:31" ht="18.75">
      <c r="C61" s="1"/>
      <c r="D61" s="42" t="s">
        <v>32</v>
      </c>
      <c r="E61" s="161">
        <f>SUM(E51,F51,J51,O51,T51)</f>
        <v>0</v>
      </c>
      <c r="F61" s="162"/>
      <c r="G61" s="162"/>
      <c r="H61" s="162"/>
      <c r="I61" s="163"/>
      <c r="J61" s="161">
        <f>SUM(G51,K51,L51,P51,R51,U51,V51,W51,Y51,Z51,AA51)</f>
        <v>0</v>
      </c>
      <c r="K61" s="162"/>
      <c r="L61" s="162"/>
      <c r="M61" s="162"/>
      <c r="N61" s="162"/>
      <c r="O61" s="162"/>
      <c r="P61" s="162"/>
      <c r="Q61" s="162"/>
      <c r="R61" s="162"/>
      <c r="S61" s="162"/>
      <c r="T61" s="163"/>
      <c r="U61" s="161">
        <f>SUM(H51,I51,M51,N51,Q51,S51,X51,AB51,AC51)</f>
        <v>0</v>
      </c>
      <c r="V61" s="162"/>
      <c r="W61" s="162"/>
      <c r="X61" s="162"/>
      <c r="Y61" s="162"/>
      <c r="Z61" s="162"/>
      <c r="AA61" s="162"/>
      <c r="AB61" s="162"/>
      <c r="AC61" s="163"/>
      <c r="AD61" s="46">
        <f t="shared" si="9"/>
        <v>0</v>
      </c>
    </row>
    <row r="62" spans="3:31">
      <c r="C62" s="1"/>
      <c r="D62" s="25" t="s">
        <v>29</v>
      </c>
      <c r="E62" s="232">
        <f>SUM(E59:I61)</f>
        <v>15</v>
      </c>
      <c r="F62" s="233"/>
      <c r="G62" s="233"/>
      <c r="H62" s="233"/>
      <c r="I62" s="234"/>
      <c r="J62" s="232">
        <f>SUM(J59:T61)</f>
        <v>33</v>
      </c>
      <c r="K62" s="233"/>
      <c r="L62" s="233"/>
      <c r="M62" s="233"/>
      <c r="N62" s="233"/>
      <c r="O62" s="233"/>
      <c r="P62" s="233"/>
      <c r="Q62" s="233"/>
      <c r="R62" s="233"/>
      <c r="S62" s="233"/>
      <c r="T62" s="234"/>
      <c r="U62" s="232">
        <f>SUM(U59:AC61)</f>
        <v>27</v>
      </c>
      <c r="V62" s="233"/>
      <c r="W62" s="233"/>
      <c r="X62" s="233"/>
      <c r="Y62" s="233"/>
      <c r="Z62" s="233"/>
      <c r="AA62" s="233"/>
      <c r="AB62" s="233"/>
      <c r="AC62" s="234"/>
      <c r="AD62" s="18">
        <f>SUM(E62:AC62)</f>
        <v>75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0.53333333333333333</v>
      </c>
      <c r="F66" s="33">
        <f>J59/$J$62</f>
        <v>0.30303030303030304</v>
      </c>
      <c r="G66" s="33">
        <f>U59/$U$62</f>
        <v>0.25925925925925924</v>
      </c>
    </row>
    <row r="67" spans="4:8">
      <c r="D67" s="72" t="s">
        <v>55</v>
      </c>
      <c r="E67" s="40">
        <f>E60/$E$62</f>
        <v>0.46666666666666667</v>
      </c>
      <c r="F67" s="40">
        <f>J60/$J$62</f>
        <v>0.69696969696969702</v>
      </c>
      <c r="G67" s="40">
        <f>U60/$U$62</f>
        <v>0.7407407407407407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0.32</v>
      </c>
      <c r="F72" s="36">
        <f>J59/$AD$59</f>
        <v>0.4</v>
      </c>
      <c r="G72" s="54">
        <f>U59/$AD$59</f>
        <v>0.28000000000000003</v>
      </c>
      <c r="H72" s="5">
        <f>SUM(E72:G72)</f>
        <v>1</v>
      </c>
    </row>
    <row r="73" spans="4:8" hidden="1">
      <c r="D73" s="28" t="s">
        <v>31</v>
      </c>
      <c r="E73" s="35">
        <f>E60/$AD$60</f>
        <v>0.14000000000000001</v>
      </c>
      <c r="F73" s="36">
        <f>J60/$AD$60</f>
        <v>0.46</v>
      </c>
      <c r="G73" s="54">
        <f>U60/$AD$60</f>
        <v>0.4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/>
    <row r="92" spans="4:30" ht="18.75">
      <c r="D92" s="150" t="s">
        <v>68</v>
      </c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</row>
    <row r="93" spans="4:30" ht="33.6" customHeight="1">
      <c r="D93" s="151" t="s">
        <v>79</v>
      </c>
      <c r="E93" s="152"/>
      <c r="F93" s="152"/>
      <c r="G93" s="153"/>
      <c r="H93" s="154" t="s">
        <v>117</v>
      </c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5"/>
    </row>
    <row r="94" spans="4:30" ht="33.6" customHeight="1">
      <c r="D94" s="141" t="s">
        <v>76</v>
      </c>
      <c r="E94" s="141"/>
      <c r="F94" s="141"/>
      <c r="G94" s="141"/>
      <c r="H94" s="144" t="s">
        <v>115</v>
      </c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5"/>
    </row>
    <row r="95" spans="4:30" ht="33.6" customHeight="1">
      <c r="D95" s="141" t="s">
        <v>78</v>
      </c>
      <c r="E95" s="141"/>
      <c r="F95" s="141"/>
      <c r="G95" s="141"/>
      <c r="H95" s="142" t="s">
        <v>122</v>
      </c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3"/>
    </row>
    <row r="96" spans="4:30" ht="33.6" customHeight="1">
      <c r="D96" s="141" t="s">
        <v>67</v>
      </c>
      <c r="E96" s="141"/>
      <c r="F96" s="141"/>
      <c r="G96" s="141"/>
      <c r="H96" s="142" t="s">
        <v>112</v>
      </c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3"/>
    </row>
    <row r="97" spans="4:31" ht="33.6" customHeight="1">
      <c r="D97" s="141" t="s">
        <v>77</v>
      </c>
      <c r="E97" s="141"/>
      <c r="F97" s="141"/>
      <c r="G97" s="141"/>
      <c r="H97" s="142" t="s">
        <v>116</v>
      </c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3"/>
    </row>
    <row r="99" spans="4:31">
      <c r="Z99" s="128"/>
      <c r="AA99" s="129"/>
      <c r="AB99" s="129"/>
      <c r="AC99" s="129"/>
      <c r="AD99" s="129"/>
      <c r="AE99" s="130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PRIMERO SEC</vt:lpstr>
      <vt:lpstr>SEGUNDO SEC</vt:lpstr>
      <vt:lpstr>TERCERO SEC</vt:lpstr>
      <vt:lpstr>CUARTO SEC</vt:lpstr>
      <vt:lpstr>QUINTO SEC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Victor</cp:lastModifiedBy>
  <cp:lastPrinted>2024-04-28T02:51:47Z</cp:lastPrinted>
  <dcterms:created xsi:type="dcterms:W3CDTF">2021-07-15T22:15:18Z</dcterms:created>
  <dcterms:modified xsi:type="dcterms:W3CDTF">2024-04-29T15:31:29Z</dcterms:modified>
</cp:coreProperties>
</file>