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2024 I.E.S. JOSE MARÍA ARGUEDAS\"/>
    </mc:Choice>
  </mc:AlternateContent>
  <bookViews>
    <workbookView xWindow="0" yWindow="0" windowWidth="20490" windowHeight="7650"/>
  </bookViews>
  <sheets>
    <sheet name="PRIMERO A" sheetId="2" r:id="rId1"/>
    <sheet name="PRIMERO B" sheetId="3" r:id="rId2"/>
    <sheet name="SEGUNDO A" sheetId="1" r:id="rId3"/>
    <sheet name="SEGUNDO B" sheetId="5" r:id="rId4"/>
    <sheet name="TERCERO A" sheetId="8" r:id="rId5"/>
    <sheet name="TERCERO B" sheetId="9" r:id="rId6"/>
    <sheet name="CUARTO A" sheetId="10" r:id="rId7"/>
    <sheet name="CUARTO B" sheetId="11" r:id="rId8"/>
    <sheet name="QUINTO A" sheetId="6" r:id="rId9"/>
    <sheet name="QUINTO B" sheetId="7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3" i="10" l="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AC49" i="11"/>
  <c r="AB49" i="11"/>
  <c r="AA49" i="11"/>
  <c r="Z49" i="11"/>
  <c r="Y49" i="11"/>
  <c r="X49" i="11"/>
  <c r="W49" i="11"/>
  <c r="W52" i="11" s="1"/>
  <c r="V49" i="11"/>
  <c r="U49" i="11"/>
  <c r="T49" i="11"/>
  <c r="S49" i="11"/>
  <c r="R49" i="11"/>
  <c r="Q49" i="11"/>
  <c r="P49" i="11"/>
  <c r="O49" i="11"/>
  <c r="N49" i="11"/>
  <c r="M49" i="11"/>
  <c r="L49" i="11"/>
  <c r="L52" i="11" s="1"/>
  <c r="K49" i="11"/>
  <c r="K52" i="11" s="1"/>
  <c r="J49" i="11"/>
  <c r="J52" i="11" s="1"/>
  <c r="I49" i="11"/>
  <c r="H49" i="11"/>
  <c r="G49" i="11"/>
  <c r="F49" i="11"/>
  <c r="E49" i="11"/>
  <c r="AE45" i="11"/>
  <c r="AD45" i="11"/>
  <c r="AF45" i="11" s="1"/>
  <c r="AE44" i="11"/>
  <c r="AD44" i="11"/>
  <c r="AF44" i="11" s="1"/>
  <c r="AF43" i="11"/>
  <c r="AE43" i="11"/>
  <c r="AD43" i="11"/>
  <c r="AE42" i="11"/>
  <c r="AD42" i="11"/>
  <c r="AF42" i="11" s="1"/>
  <c r="AE41" i="11"/>
  <c r="AD41" i="11"/>
  <c r="AF41" i="11" s="1"/>
  <c r="AE40" i="11"/>
  <c r="AD40" i="11"/>
  <c r="AF40" i="11" s="1"/>
  <c r="AF39" i="11"/>
  <c r="AE39" i="11"/>
  <c r="AD39" i="11"/>
  <c r="AE38" i="11"/>
  <c r="AD38" i="11"/>
  <c r="AF38" i="11" s="1"/>
  <c r="AE37" i="11"/>
  <c r="AD37" i="11"/>
  <c r="AF37" i="11" s="1"/>
  <c r="AE36" i="11"/>
  <c r="AD36" i="11"/>
  <c r="AF36" i="11" s="1"/>
  <c r="AF35" i="11"/>
  <c r="AE35" i="11"/>
  <c r="AD35" i="11"/>
  <c r="AE34" i="11"/>
  <c r="AD34" i="11"/>
  <c r="AF34" i="11" s="1"/>
  <c r="AE33" i="11"/>
  <c r="AD33" i="11"/>
  <c r="AF33" i="11" s="1"/>
  <c r="AE32" i="11"/>
  <c r="AD32" i="11"/>
  <c r="AF32" i="11" s="1"/>
  <c r="AF31" i="11"/>
  <c r="AE31" i="11"/>
  <c r="AD31" i="11"/>
  <c r="AE30" i="11"/>
  <c r="AD30" i="11"/>
  <c r="AF30" i="11" s="1"/>
  <c r="AE29" i="11"/>
  <c r="AD29" i="11"/>
  <c r="AF29" i="11" s="1"/>
  <c r="AE28" i="11"/>
  <c r="AD28" i="11"/>
  <c r="AF28" i="11" s="1"/>
  <c r="AE27" i="11"/>
  <c r="AD27" i="11"/>
  <c r="AF27" i="11" s="1"/>
  <c r="AE26" i="11"/>
  <c r="AD26" i="11"/>
  <c r="AF26" i="11" s="1"/>
  <c r="AE25" i="11"/>
  <c r="AD25" i="11"/>
  <c r="AF25" i="11" s="1"/>
  <c r="AE24" i="11"/>
  <c r="AD24" i="11"/>
  <c r="AF24" i="11" s="1"/>
  <c r="AF23" i="11"/>
  <c r="AE23" i="11"/>
  <c r="AD23" i="11"/>
  <c r="AE22" i="11"/>
  <c r="AD22" i="11"/>
  <c r="AF22" i="11" s="1"/>
  <c r="AE21" i="11"/>
  <c r="AD21" i="11"/>
  <c r="AF21" i="11" s="1"/>
  <c r="AE20" i="11"/>
  <c r="AD20" i="11"/>
  <c r="AF20" i="11" s="1"/>
  <c r="AE19" i="11"/>
  <c r="AD19" i="11"/>
  <c r="AF19" i="11" s="1"/>
  <c r="AE18" i="11"/>
  <c r="AD18" i="11"/>
  <c r="AF18" i="11" s="1"/>
  <c r="AE17" i="11"/>
  <c r="AD17" i="11"/>
  <c r="AF17" i="11" s="1"/>
  <c r="AE16" i="11"/>
  <c r="AD16" i="11"/>
  <c r="AF16" i="11" s="1"/>
  <c r="AE15" i="11"/>
  <c r="AD15" i="11"/>
  <c r="AF15" i="11" s="1"/>
  <c r="AE14" i="11"/>
  <c r="AD14" i="11"/>
  <c r="AF14" i="11" s="1"/>
  <c r="AE13" i="11"/>
  <c r="AD13" i="11"/>
  <c r="AF13" i="11" s="1"/>
  <c r="AF12" i="11"/>
  <c r="AE12" i="11"/>
  <c r="AD12" i="11"/>
  <c r="Z52" i="10"/>
  <c r="Y52" i="10"/>
  <c r="N52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AC49" i="10"/>
  <c r="AB49" i="10"/>
  <c r="AA49" i="10"/>
  <c r="Z49" i="10"/>
  <c r="Y49" i="10"/>
  <c r="X49" i="10"/>
  <c r="X52" i="10" s="1"/>
  <c r="W49" i="10"/>
  <c r="W52" i="10" s="1"/>
  <c r="V49" i="10"/>
  <c r="V52" i="10" s="1"/>
  <c r="U49" i="10"/>
  <c r="T49" i="10"/>
  <c r="S49" i="10"/>
  <c r="R49" i="10"/>
  <c r="Q49" i="10"/>
  <c r="P49" i="10"/>
  <c r="O49" i="10"/>
  <c r="N49" i="10"/>
  <c r="M49" i="10"/>
  <c r="L49" i="10"/>
  <c r="K49" i="10"/>
  <c r="K52" i="10" s="1"/>
  <c r="J49" i="10"/>
  <c r="J52" i="10" s="1"/>
  <c r="I49" i="10"/>
  <c r="H49" i="10"/>
  <c r="G49" i="10"/>
  <c r="F49" i="10"/>
  <c r="E49" i="10"/>
  <c r="AE45" i="10"/>
  <c r="AD45" i="10"/>
  <c r="AF45" i="10" s="1"/>
  <c r="AE44" i="10"/>
  <c r="AD44" i="10"/>
  <c r="AF44" i="10" s="1"/>
  <c r="AF43" i="10"/>
  <c r="AE43" i="10"/>
  <c r="AD43" i="10"/>
  <c r="AE42" i="10"/>
  <c r="AD42" i="10"/>
  <c r="AF42" i="10" s="1"/>
  <c r="AE41" i="10"/>
  <c r="AD41" i="10"/>
  <c r="AF41" i="10" s="1"/>
  <c r="AE40" i="10"/>
  <c r="AD40" i="10"/>
  <c r="AF40" i="10" s="1"/>
  <c r="AF39" i="10"/>
  <c r="AE39" i="10"/>
  <c r="AD39" i="10"/>
  <c r="AE38" i="10"/>
  <c r="AD38" i="10"/>
  <c r="AF38" i="10" s="1"/>
  <c r="AE37" i="10"/>
  <c r="AD37" i="10"/>
  <c r="AF37" i="10" s="1"/>
  <c r="AE36" i="10"/>
  <c r="AD36" i="10"/>
  <c r="AF36" i="10" s="1"/>
  <c r="AF35" i="10"/>
  <c r="AE35" i="10"/>
  <c r="AD35" i="10"/>
  <c r="AE34" i="10"/>
  <c r="AD34" i="10"/>
  <c r="AF34" i="10" s="1"/>
  <c r="AE33" i="10"/>
  <c r="AD33" i="10"/>
  <c r="AF33" i="10" s="1"/>
  <c r="AE32" i="10"/>
  <c r="AD32" i="10"/>
  <c r="AF32" i="10" s="1"/>
  <c r="AF31" i="10"/>
  <c r="AE31" i="10"/>
  <c r="AD31" i="10"/>
  <c r="AE30" i="10"/>
  <c r="AD30" i="10"/>
  <c r="AF30" i="10" s="1"/>
  <c r="AE29" i="10"/>
  <c r="AD29" i="10"/>
  <c r="AF29" i="10" s="1"/>
  <c r="AE28" i="10"/>
  <c r="AD28" i="10"/>
  <c r="AF28" i="10" s="1"/>
  <c r="AE27" i="10"/>
  <c r="AD27" i="10"/>
  <c r="AF27" i="10" s="1"/>
  <c r="AE26" i="10"/>
  <c r="AD26" i="10"/>
  <c r="AF26" i="10" s="1"/>
  <c r="AE25" i="10"/>
  <c r="AD25" i="10"/>
  <c r="AF25" i="10" s="1"/>
  <c r="AE24" i="10"/>
  <c r="AD24" i="10"/>
  <c r="AF24" i="10" s="1"/>
  <c r="AE23" i="10"/>
  <c r="AD23" i="10"/>
  <c r="AF23" i="10" s="1"/>
  <c r="AE22" i="10"/>
  <c r="AD22" i="10"/>
  <c r="AF22" i="10" s="1"/>
  <c r="AE21" i="10"/>
  <c r="AD21" i="10"/>
  <c r="AF21" i="10" s="1"/>
  <c r="AE20" i="10"/>
  <c r="AD20" i="10"/>
  <c r="AF20" i="10" s="1"/>
  <c r="AE19" i="10"/>
  <c r="AD19" i="10"/>
  <c r="AF19" i="10" s="1"/>
  <c r="AE18" i="10"/>
  <c r="AD18" i="10"/>
  <c r="AF18" i="10" s="1"/>
  <c r="AE17" i="10"/>
  <c r="AD17" i="10"/>
  <c r="AF17" i="10" s="1"/>
  <c r="AE16" i="10"/>
  <c r="AD16" i="10"/>
  <c r="AF16" i="10" s="1"/>
  <c r="AE15" i="10"/>
  <c r="AD15" i="10"/>
  <c r="AF15" i="10" s="1"/>
  <c r="AE14" i="10"/>
  <c r="AD14" i="10"/>
  <c r="AF14" i="10" s="1"/>
  <c r="AE13" i="10"/>
  <c r="AF13" i="10"/>
  <c r="AF12" i="10"/>
  <c r="AE12" i="10"/>
  <c r="AD12" i="10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AC49" i="9"/>
  <c r="AB49" i="9"/>
  <c r="AA49" i="9"/>
  <c r="Z49" i="9"/>
  <c r="Y49" i="9"/>
  <c r="Y52" i="9" s="1"/>
  <c r="X49" i="9"/>
  <c r="X52" i="9" s="1"/>
  <c r="W49" i="9"/>
  <c r="W52" i="9" s="1"/>
  <c r="V49" i="9"/>
  <c r="U49" i="9"/>
  <c r="T49" i="9"/>
  <c r="S49" i="9"/>
  <c r="R49" i="9"/>
  <c r="Q49" i="9"/>
  <c r="P49" i="9"/>
  <c r="O49" i="9"/>
  <c r="N49" i="9"/>
  <c r="N52" i="9" s="1"/>
  <c r="M49" i="9"/>
  <c r="L49" i="9"/>
  <c r="K49" i="9"/>
  <c r="K52" i="9" s="1"/>
  <c r="J49" i="9"/>
  <c r="I49" i="9"/>
  <c r="H49" i="9"/>
  <c r="G49" i="9"/>
  <c r="F49" i="9"/>
  <c r="E49" i="9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D13" i="9"/>
  <c r="AF13" i="9" s="1"/>
  <c r="AF12" i="9"/>
  <c r="AE12" i="9"/>
  <c r="AD12" i="9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AC49" i="8"/>
  <c r="AB49" i="8"/>
  <c r="AA49" i="8"/>
  <c r="Z49" i="8"/>
  <c r="Y49" i="8"/>
  <c r="Y52" i="8" s="1"/>
  <c r="X49" i="8"/>
  <c r="X52" i="8" s="1"/>
  <c r="W49" i="8"/>
  <c r="V49" i="8"/>
  <c r="U49" i="8"/>
  <c r="T49" i="8"/>
  <c r="S49" i="8"/>
  <c r="R49" i="8"/>
  <c r="Q49" i="8"/>
  <c r="P49" i="8"/>
  <c r="O49" i="8"/>
  <c r="N49" i="8"/>
  <c r="M49" i="8"/>
  <c r="L49" i="8"/>
  <c r="L52" i="8" s="1"/>
  <c r="K49" i="8"/>
  <c r="J49" i="8"/>
  <c r="I49" i="8"/>
  <c r="H49" i="8"/>
  <c r="G49" i="8"/>
  <c r="F49" i="8"/>
  <c r="E49" i="8"/>
  <c r="AE45" i="8"/>
  <c r="AD45" i="8"/>
  <c r="AF45" i="8" s="1"/>
  <c r="AE44" i="8"/>
  <c r="AD44" i="8"/>
  <c r="AF44" i="8" s="1"/>
  <c r="AF43" i="8"/>
  <c r="AE43" i="8"/>
  <c r="AD43" i="8"/>
  <c r="AE42" i="8"/>
  <c r="AD42" i="8"/>
  <c r="AF42" i="8" s="1"/>
  <c r="AE41" i="8"/>
  <c r="AD41" i="8"/>
  <c r="AF41" i="8" s="1"/>
  <c r="AE40" i="8"/>
  <c r="AD40" i="8"/>
  <c r="AF40" i="8" s="1"/>
  <c r="AF39" i="8"/>
  <c r="AE39" i="8"/>
  <c r="AD39" i="8"/>
  <c r="AE38" i="8"/>
  <c r="AD38" i="8"/>
  <c r="AF38" i="8" s="1"/>
  <c r="AE37" i="8"/>
  <c r="AD37" i="8"/>
  <c r="AF37" i="8" s="1"/>
  <c r="AE36" i="8"/>
  <c r="AD36" i="8"/>
  <c r="AF36" i="8" s="1"/>
  <c r="AF35" i="8"/>
  <c r="AE35" i="8"/>
  <c r="AD35" i="8"/>
  <c r="AE34" i="8"/>
  <c r="AD34" i="8"/>
  <c r="AF34" i="8" s="1"/>
  <c r="AE33" i="8"/>
  <c r="AD33" i="8"/>
  <c r="AF33" i="8" s="1"/>
  <c r="AE32" i="8"/>
  <c r="AD32" i="8"/>
  <c r="AF32" i="8" s="1"/>
  <c r="AF31" i="8"/>
  <c r="AE31" i="8"/>
  <c r="AD31" i="8"/>
  <c r="AE30" i="8"/>
  <c r="AD30" i="8"/>
  <c r="AF30" i="8" s="1"/>
  <c r="AE29" i="8"/>
  <c r="AD29" i="8"/>
  <c r="AF29" i="8" s="1"/>
  <c r="AE28" i="8"/>
  <c r="AD28" i="8"/>
  <c r="AF28" i="8" s="1"/>
  <c r="AF27" i="8"/>
  <c r="AE27" i="8"/>
  <c r="AD27" i="8"/>
  <c r="AE26" i="8"/>
  <c r="AD26" i="8"/>
  <c r="AF26" i="8" s="1"/>
  <c r="AE25" i="8"/>
  <c r="AD25" i="8"/>
  <c r="AF25" i="8" s="1"/>
  <c r="AE24" i="8"/>
  <c r="AD24" i="8"/>
  <c r="AF24" i="8" s="1"/>
  <c r="AE23" i="8"/>
  <c r="AD23" i="8"/>
  <c r="AF23" i="8" s="1"/>
  <c r="AE22" i="8"/>
  <c r="AD22" i="8"/>
  <c r="AF22" i="8" s="1"/>
  <c r="AE21" i="8"/>
  <c r="AD21" i="8"/>
  <c r="AF21" i="8" s="1"/>
  <c r="AE20" i="8"/>
  <c r="AD20" i="8"/>
  <c r="AF20" i="8" s="1"/>
  <c r="AE19" i="8"/>
  <c r="AD19" i="8"/>
  <c r="AF19" i="8" s="1"/>
  <c r="AE18" i="8"/>
  <c r="AD18" i="8"/>
  <c r="AF18" i="8" s="1"/>
  <c r="AE17" i="8"/>
  <c r="AD17" i="8"/>
  <c r="AF17" i="8" s="1"/>
  <c r="AE16" i="8"/>
  <c r="AD16" i="8"/>
  <c r="AF16" i="8" s="1"/>
  <c r="AE15" i="8"/>
  <c r="AD15" i="8"/>
  <c r="AF15" i="8" s="1"/>
  <c r="AE14" i="8"/>
  <c r="AD14" i="8"/>
  <c r="AF14" i="8" s="1"/>
  <c r="AE13" i="8"/>
  <c r="AD13" i="8"/>
  <c r="AF13" i="8" s="1"/>
  <c r="AF12" i="8"/>
  <c r="AE12" i="8"/>
  <c r="AD12" i="8"/>
  <c r="AD13" i="6"/>
  <c r="AF13" i="6" s="1"/>
  <c r="AD14" i="6"/>
  <c r="AF14" i="6" s="1"/>
  <c r="AD15" i="6"/>
  <c r="AD16" i="6"/>
  <c r="AD17" i="6"/>
  <c r="AD18" i="6"/>
  <c r="AD19" i="6"/>
  <c r="AD20" i="6"/>
  <c r="AD21" i="6"/>
  <c r="AF21" i="6" s="1"/>
  <c r="AD22" i="6"/>
  <c r="AF22" i="6" s="1"/>
  <c r="AD23" i="6"/>
  <c r="AD24" i="6"/>
  <c r="AD25" i="6"/>
  <c r="AF25" i="6" s="1"/>
  <c r="AD26" i="6"/>
  <c r="AF26" i="6" s="1"/>
  <c r="AD27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G74" i="7"/>
  <c r="F74" i="7"/>
  <c r="E74" i="7"/>
  <c r="H74" i="7" s="1"/>
  <c r="AC52" i="7"/>
  <c r="AB52" i="7"/>
  <c r="AA52" i="7"/>
  <c r="Q52" i="7"/>
  <c r="P52" i="7"/>
  <c r="O52" i="7"/>
  <c r="E52" i="7"/>
  <c r="AC51" i="7"/>
  <c r="AB51" i="7"/>
  <c r="AA51" i="7"/>
  <c r="Z51" i="7"/>
  <c r="Y51" i="7"/>
  <c r="X51" i="7"/>
  <c r="W51" i="7"/>
  <c r="V51" i="7"/>
  <c r="U51" i="7"/>
  <c r="T51" i="7"/>
  <c r="T52" i="7" s="1"/>
  <c r="S51" i="7"/>
  <c r="S52" i="7" s="1"/>
  <c r="R51" i="7"/>
  <c r="R52" i="7" s="1"/>
  <c r="Q51" i="7"/>
  <c r="P51" i="7"/>
  <c r="O51" i="7"/>
  <c r="N51" i="7"/>
  <c r="M51" i="7"/>
  <c r="L51" i="7"/>
  <c r="K51" i="7"/>
  <c r="J51" i="7"/>
  <c r="I51" i="7"/>
  <c r="H51" i="7"/>
  <c r="H52" i="7" s="1"/>
  <c r="G51" i="7"/>
  <c r="J61" i="7" s="1"/>
  <c r="F51" i="7"/>
  <c r="F52" i="7" s="1"/>
  <c r="E51" i="7"/>
  <c r="AC50" i="7"/>
  <c r="AB50" i="7"/>
  <c r="AA50" i="7"/>
  <c r="Z50" i="7"/>
  <c r="Y50" i="7"/>
  <c r="X50" i="7"/>
  <c r="W50" i="7"/>
  <c r="V50" i="7"/>
  <c r="V52" i="7" s="1"/>
  <c r="U50" i="7"/>
  <c r="U52" i="7" s="1"/>
  <c r="T50" i="7"/>
  <c r="S50" i="7"/>
  <c r="R50" i="7"/>
  <c r="Q50" i="7"/>
  <c r="P50" i="7"/>
  <c r="O50" i="7"/>
  <c r="N50" i="7"/>
  <c r="M50" i="7"/>
  <c r="L50" i="7"/>
  <c r="K50" i="7"/>
  <c r="J50" i="7"/>
  <c r="J52" i="7" s="1"/>
  <c r="I50" i="7"/>
  <c r="I52" i="7" s="1"/>
  <c r="H50" i="7"/>
  <c r="U60" i="7" s="1"/>
  <c r="G50" i="7"/>
  <c r="J60" i="7" s="1"/>
  <c r="F50" i="7"/>
  <c r="E60" i="7" s="1"/>
  <c r="E50" i="7"/>
  <c r="AC49" i="7"/>
  <c r="AB49" i="7"/>
  <c r="AA49" i="7"/>
  <c r="Z49" i="7"/>
  <c r="Z52" i="7" s="1"/>
  <c r="Y49" i="7"/>
  <c r="Y52" i="7" s="1"/>
  <c r="X49" i="7"/>
  <c r="X52" i="7" s="1"/>
  <c r="W49" i="7"/>
  <c r="W52" i="7" s="1"/>
  <c r="V49" i="7"/>
  <c r="U49" i="7"/>
  <c r="T49" i="7"/>
  <c r="S49" i="7"/>
  <c r="R49" i="7"/>
  <c r="Q49" i="7"/>
  <c r="P49" i="7"/>
  <c r="O49" i="7"/>
  <c r="N49" i="7"/>
  <c r="N52" i="7" s="1"/>
  <c r="M49" i="7"/>
  <c r="M52" i="7" s="1"/>
  <c r="L49" i="7"/>
  <c r="L52" i="7" s="1"/>
  <c r="K49" i="7"/>
  <c r="K52" i="7" s="1"/>
  <c r="J49" i="7"/>
  <c r="I49" i="7"/>
  <c r="U59" i="7" s="1"/>
  <c r="H49" i="7"/>
  <c r="G49" i="7"/>
  <c r="F49" i="7"/>
  <c r="E49" i="7"/>
  <c r="E59" i="7" s="1"/>
  <c r="AF45" i="7"/>
  <c r="AE45" i="7"/>
  <c r="AD45" i="7"/>
  <c r="AF44" i="7"/>
  <c r="AE44" i="7"/>
  <c r="AD44" i="7"/>
  <c r="AF43" i="7"/>
  <c r="AE43" i="7"/>
  <c r="AD43" i="7"/>
  <c r="AF42" i="7"/>
  <c r="AE42" i="7"/>
  <c r="AD42" i="7"/>
  <c r="AF41" i="7"/>
  <c r="AE41" i="7"/>
  <c r="AD41" i="7"/>
  <c r="AF40" i="7"/>
  <c r="AE40" i="7"/>
  <c r="AD40" i="7"/>
  <c r="AF39" i="7"/>
  <c r="AE39" i="7"/>
  <c r="AD39" i="7"/>
  <c r="AF38" i="7"/>
  <c r="AE38" i="7"/>
  <c r="AD38" i="7"/>
  <c r="AF37" i="7"/>
  <c r="AE37" i="7"/>
  <c r="AD37" i="7"/>
  <c r="AF36" i="7"/>
  <c r="AE36" i="7"/>
  <c r="AD36" i="7"/>
  <c r="AF35" i="7"/>
  <c r="AE35" i="7"/>
  <c r="AD35" i="7"/>
  <c r="AF34" i="7"/>
  <c r="AE34" i="7"/>
  <c r="AD34" i="7"/>
  <c r="AF33" i="7"/>
  <c r="AE33" i="7"/>
  <c r="AD33" i="7"/>
  <c r="AF32" i="7"/>
  <c r="AE32" i="7"/>
  <c r="AD32" i="7"/>
  <c r="AF31" i="7"/>
  <c r="AE31" i="7"/>
  <c r="AD31" i="7"/>
  <c r="AF30" i="7"/>
  <c r="AE30" i="7"/>
  <c r="AD30" i="7"/>
  <c r="AF29" i="7"/>
  <c r="AE29" i="7"/>
  <c r="AD29" i="7"/>
  <c r="AF28" i="7"/>
  <c r="AE28" i="7"/>
  <c r="AD28" i="7"/>
  <c r="AF27" i="7"/>
  <c r="AD27" i="7"/>
  <c r="AF12" i="7"/>
  <c r="AE12" i="7"/>
  <c r="AD12" i="7"/>
  <c r="E60" i="6"/>
  <c r="Z52" i="6"/>
  <c r="Y52" i="6"/>
  <c r="X52" i="6"/>
  <c r="N52" i="6"/>
  <c r="M52" i="6"/>
  <c r="L52" i="6"/>
  <c r="AC51" i="6"/>
  <c r="AC52" i="6" s="1"/>
  <c r="AB51" i="6"/>
  <c r="AB52" i="6" s="1"/>
  <c r="AA51" i="6"/>
  <c r="AA52" i="6" s="1"/>
  <c r="Z51" i="6"/>
  <c r="Y51" i="6"/>
  <c r="X51" i="6"/>
  <c r="W51" i="6"/>
  <c r="V51" i="6"/>
  <c r="U51" i="6"/>
  <c r="T51" i="6"/>
  <c r="S51" i="6"/>
  <c r="R51" i="6"/>
  <c r="Q51" i="6"/>
  <c r="Q52" i="6" s="1"/>
  <c r="P51" i="6"/>
  <c r="P52" i="6" s="1"/>
  <c r="O51" i="6"/>
  <c r="O52" i="6" s="1"/>
  <c r="N51" i="6"/>
  <c r="M51" i="6"/>
  <c r="L51" i="6"/>
  <c r="K51" i="6"/>
  <c r="J51" i="6"/>
  <c r="I51" i="6"/>
  <c r="H51" i="6"/>
  <c r="V61" i="6" s="1"/>
  <c r="G51" i="6"/>
  <c r="F51" i="6"/>
  <c r="K61" i="6" s="1"/>
  <c r="E51" i="6"/>
  <c r="E52" i="6" s="1"/>
  <c r="AC50" i="6"/>
  <c r="AB50" i="6"/>
  <c r="AA50" i="6"/>
  <c r="Z50" i="6"/>
  <c r="Y50" i="6"/>
  <c r="X50" i="6"/>
  <c r="W50" i="6"/>
  <c r="V50" i="6"/>
  <c r="U50" i="6"/>
  <c r="T50" i="6"/>
  <c r="S50" i="6"/>
  <c r="R50" i="6"/>
  <c r="R52" i="6" s="1"/>
  <c r="Q50" i="6"/>
  <c r="P50" i="6"/>
  <c r="O50" i="6"/>
  <c r="N50" i="6"/>
  <c r="M50" i="6"/>
  <c r="L50" i="6"/>
  <c r="K50" i="6"/>
  <c r="J50" i="6"/>
  <c r="I50" i="6"/>
  <c r="H50" i="6"/>
  <c r="V60" i="6" s="1"/>
  <c r="G50" i="6"/>
  <c r="F50" i="6"/>
  <c r="F52" i="6" s="1"/>
  <c r="E50" i="6"/>
  <c r="AC49" i="6"/>
  <c r="AB49" i="6"/>
  <c r="AA49" i="6"/>
  <c r="Z49" i="6"/>
  <c r="Y49" i="6"/>
  <c r="X49" i="6"/>
  <c r="W49" i="6"/>
  <c r="W52" i="6" s="1"/>
  <c r="V49" i="6"/>
  <c r="V52" i="6" s="1"/>
  <c r="U49" i="6"/>
  <c r="U52" i="6" s="1"/>
  <c r="T49" i="6"/>
  <c r="T52" i="6" s="1"/>
  <c r="S49" i="6"/>
  <c r="S52" i="6" s="1"/>
  <c r="R49" i="6"/>
  <c r="Q49" i="6"/>
  <c r="P49" i="6"/>
  <c r="O49" i="6"/>
  <c r="N49" i="6"/>
  <c r="M49" i="6"/>
  <c r="L49" i="6"/>
  <c r="K49" i="6"/>
  <c r="K52" i="6" s="1"/>
  <c r="J49" i="6"/>
  <c r="J52" i="6" s="1"/>
  <c r="I49" i="6"/>
  <c r="V59" i="6" s="1"/>
  <c r="H49" i="6"/>
  <c r="H52" i="6" s="1"/>
  <c r="G49" i="6"/>
  <c r="G52" i="6" s="1"/>
  <c r="F49" i="6"/>
  <c r="K59" i="6" s="1"/>
  <c r="E49" i="6"/>
  <c r="AD49" i="6" s="1"/>
  <c r="AE45" i="6"/>
  <c r="AD45" i="6"/>
  <c r="AF45" i="6" s="1"/>
  <c r="AE44" i="6"/>
  <c r="AD44" i="6"/>
  <c r="AF44" i="6" s="1"/>
  <c r="AF43" i="6"/>
  <c r="AE43" i="6"/>
  <c r="AD43" i="6"/>
  <c r="AF42" i="6"/>
  <c r="AE42" i="6"/>
  <c r="AD42" i="6"/>
  <c r="AE41" i="6"/>
  <c r="AD41" i="6"/>
  <c r="AF41" i="6" s="1"/>
  <c r="AE40" i="6"/>
  <c r="AD40" i="6"/>
  <c r="AF40" i="6" s="1"/>
  <c r="AF39" i="6"/>
  <c r="AE39" i="6"/>
  <c r="AD39" i="6"/>
  <c r="AF38" i="6"/>
  <c r="AE38" i="6"/>
  <c r="AD38" i="6"/>
  <c r="AE37" i="6"/>
  <c r="AD37" i="6"/>
  <c r="AF37" i="6" s="1"/>
  <c r="AE36" i="6"/>
  <c r="AD36" i="6"/>
  <c r="AF36" i="6" s="1"/>
  <c r="AF35" i="6"/>
  <c r="AE35" i="6"/>
  <c r="AD35" i="6"/>
  <c r="AF34" i="6"/>
  <c r="AE34" i="6"/>
  <c r="AD34" i="6"/>
  <c r="AE33" i="6"/>
  <c r="AD33" i="6"/>
  <c r="AF33" i="6" s="1"/>
  <c r="AE32" i="6"/>
  <c r="AD32" i="6"/>
  <c r="AF32" i="6" s="1"/>
  <c r="AF31" i="6"/>
  <c r="AE31" i="6"/>
  <c r="AD31" i="6"/>
  <c r="AF30" i="6"/>
  <c r="AE30" i="6"/>
  <c r="AD30" i="6"/>
  <c r="AE29" i="6"/>
  <c r="AD29" i="6"/>
  <c r="AF29" i="6" s="1"/>
  <c r="AE28" i="6"/>
  <c r="AD28" i="6"/>
  <c r="AF28" i="6" s="1"/>
  <c r="AF27" i="6"/>
  <c r="AE27" i="6"/>
  <c r="AE26" i="6"/>
  <c r="AE25" i="6"/>
  <c r="AE24" i="6"/>
  <c r="AF24" i="6"/>
  <c r="AF23" i="6"/>
  <c r="AE23" i="6"/>
  <c r="AE22" i="6"/>
  <c r="AE21" i="6"/>
  <c r="AE20" i="6"/>
  <c r="AF20" i="6"/>
  <c r="AF19" i="6"/>
  <c r="AE19" i="6"/>
  <c r="AF18" i="6"/>
  <c r="AE18" i="6"/>
  <c r="AE17" i="6"/>
  <c r="AF17" i="6"/>
  <c r="AE16" i="6"/>
  <c r="AF16" i="6"/>
  <c r="AF15" i="6"/>
  <c r="AE15" i="6"/>
  <c r="AE14" i="6"/>
  <c r="AE13" i="6"/>
  <c r="AF12" i="6"/>
  <c r="AE12" i="6"/>
  <c r="AD12" i="6"/>
  <c r="AC51" i="3"/>
  <c r="AB51" i="3"/>
  <c r="AA51" i="3"/>
  <c r="Z51" i="3"/>
  <c r="Y51" i="3"/>
  <c r="X51" i="3"/>
  <c r="X52" i="3" s="1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C49" i="3"/>
  <c r="AB49" i="3"/>
  <c r="AA49" i="3"/>
  <c r="Z49" i="3"/>
  <c r="Y49" i="3"/>
  <c r="X49" i="3"/>
  <c r="W49" i="3"/>
  <c r="W52" i="3" s="1"/>
  <c r="V49" i="3"/>
  <c r="V52" i="3" s="1"/>
  <c r="U49" i="3"/>
  <c r="U52" i="3" s="1"/>
  <c r="T49" i="3"/>
  <c r="S49" i="3"/>
  <c r="R49" i="3"/>
  <c r="Q49" i="3"/>
  <c r="P49" i="3"/>
  <c r="O49" i="3"/>
  <c r="N49" i="3"/>
  <c r="M49" i="3"/>
  <c r="L49" i="3"/>
  <c r="K49" i="3"/>
  <c r="K52" i="3" s="1"/>
  <c r="J49" i="3"/>
  <c r="J52" i="3" s="1"/>
  <c r="I49" i="3"/>
  <c r="H49" i="3"/>
  <c r="G49" i="3"/>
  <c r="F49" i="3"/>
  <c r="E49" i="3"/>
  <c r="AF45" i="3"/>
  <c r="AE45" i="3"/>
  <c r="AD45" i="3"/>
  <c r="AF44" i="3"/>
  <c r="AE44" i="3"/>
  <c r="AD44" i="3"/>
  <c r="AF43" i="3"/>
  <c r="AE43" i="3"/>
  <c r="AD43" i="3"/>
  <c r="AF42" i="3"/>
  <c r="AE42" i="3"/>
  <c r="AD42" i="3"/>
  <c r="AF41" i="3"/>
  <c r="AE41" i="3"/>
  <c r="AD41" i="3"/>
  <c r="AF40" i="3"/>
  <c r="AE40" i="3"/>
  <c r="AD40" i="3"/>
  <c r="AF39" i="3"/>
  <c r="AE39" i="3"/>
  <c r="AD39" i="3"/>
  <c r="AF38" i="3"/>
  <c r="AE38" i="3"/>
  <c r="AD38" i="3"/>
  <c r="AF37" i="3"/>
  <c r="AE37" i="3"/>
  <c r="AD37" i="3"/>
  <c r="AF36" i="3"/>
  <c r="AE36" i="3"/>
  <c r="AD36" i="3"/>
  <c r="AF35" i="3"/>
  <c r="AE35" i="3"/>
  <c r="AD35" i="3"/>
  <c r="AF34" i="3"/>
  <c r="AE34" i="3"/>
  <c r="AD34" i="3"/>
  <c r="AF33" i="3"/>
  <c r="AE33" i="3"/>
  <c r="AD33" i="3"/>
  <c r="AF32" i="3"/>
  <c r="AE32" i="3"/>
  <c r="AD32" i="3"/>
  <c r="AF31" i="3"/>
  <c r="AE31" i="3"/>
  <c r="AD31" i="3"/>
  <c r="AF30" i="3"/>
  <c r="AE30" i="3"/>
  <c r="AD30" i="3"/>
  <c r="AF29" i="3"/>
  <c r="AE29" i="3"/>
  <c r="AD29" i="3"/>
  <c r="AF28" i="3"/>
  <c r="AE28" i="3"/>
  <c r="AD28" i="3"/>
  <c r="AF27" i="3"/>
  <c r="AE27" i="3"/>
  <c r="AD27" i="3"/>
  <c r="AF26" i="3"/>
  <c r="AE26" i="3"/>
  <c r="AD26" i="3"/>
  <c r="AF25" i="3"/>
  <c r="AE25" i="3"/>
  <c r="AD25" i="3"/>
  <c r="AF24" i="3"/>
  <c r="AE24" i="3"/>
  <c r="AD24" i="3"/>
  <c r="AF23" i="3"/>
  <c r="AE23" i="3"/>
  <c r="AD23" i="3"/>
  <c r="AF22" i="3"/>
  <c r="AE22" i="3"/>
  <c r="AD22" i="3"/>
  <c r="AF21" i="3"/>
  <c r="AE21" i="3"/>
  <c r="AD21" i="3"/>
  <c r="AF20" i="3"/>
  <c r="AE20" i="3"/>
  <c r="AD20" i="3"/>
  <c r="AF19" i="3"/>
  <c r="AE19" i="3"/>
  <c r="AD19" i="3"/>
  <c r="AF18" i="3"/>
  <c r="AE18" i="3"/>
  <c r="AD18" i="3"/>
  <c r="AF17" i="3"/>
  <c r="AE17" i="3"/>
  <c r="AD17" i="3"/>
  <c r="AF16" i="3"/>
  <c r="AE16" i="3"/>
  <c r="AD16" i="3"/>
  <c r="AF15" i="3"/>
  <c r="AE15" i="3"/>
  <c r="AD15" i="3"/>
  <c r="AF14" i="3"/>
  <c r="AE14" i="3"/>
  <c r="AD14" i="3"/>
  <c r="AF13" i="3"/>
  <c r="AE13" i="3"/>
  <c r="AD13" i="3"/>
  <c r="AF12" i="3"/>
  <c r="AE12" i="3"/>
  <c r="AD12" i="3"/>
  <c r="Z52" i="2"/>
  <c r="Y52" i="2"/>
  <c r="X52" i="2"/>
  <c r="N52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AC49" i="2"/>
  <c r="AB49" i="2"/>
  <c r="AA49" i="2"/>
  <c r="Z49" i="2"/>
  <c r="Y49" i="2"/>
  <c r="X49" i="2"/>
  <c r="W49" i="2"/>
  <c r="W52" i="2" s="1"/>
  <c r="V49" i="2"/>
  <c r="U49" i="2"/>
  <c r="T49" i="2"/>
  <c r="S49" i="2"/>
  <c r="R49" i="2"/>
  <c r="Q49" i="2"/>
  <c r="P49" i="2"/>
  <c r="O49" i="2"/>
  <c r="N49" i="2"/>
  <c r="M49" i="2"/>
  <c r="M52" i="2" s="1"/>
  <c r="L49" i="2"/>
  <c r="K49" i="2"/>
  <c r="K52" i="2" s="1"/>
  <c r="J49" i="2"/>
  <c r="J52" i="2" s="1"/>
  <c r="I49" i="2"/>
  <c r="I52" i="2" s="1"/>
  <c r="H49" i="2"/>
  <c r="G49" i="2"/>
  <c r="F49" i="2"/>
  <c r="E49" i="2"/>
  <c r="AF45" i="2"/>
  <c r="AE45" i="2"/>
  <c r="AD45" i="2"/>
  <c r="AF44" i="2"/>
  <c r="AE44" i="2"/>
  <c r="AD44" i="2"/>
  <c r="AF43" i="2"/>
  <c r="AE43" i="2"/>
  <c r="AD43" i="2"/>
  <c r="AF42" i="2"/>
  <c r="AE42" i="2"/>
  <c r="AD42" i="2"/>
  <c r="AF41" i="2"/>
  <c r="AE41" i="2"/>
  <c r="AD41" i="2"/>
  <c r="AF40" i="2"/>
  <c r="AE40" i="2"/>
  <c r="AD40" i="2"/>
  <c r="AF39" i="2"/>
  <c r="AE39" i="2"/>
  <c r="AD39" i="2"/>
  <c r="AF38" i="2"/>
  <c r="AE38" i="2"/>
  <c r="AD38" i="2"/>
  <c r="AF37" i="2"/>
  <c r="AE37" i="2"/>
  <c r="AD37" i="2"/>
  <c r="AF36" i="2"/>
  <c r="AE36" i="2"/>
  <c r="AD36" i="2"/>
  <c r="AF35" i="2"/>
  <c r="AE35" i="2"/>
  <c r="AD35" i="2"/>
  <c r="AF34" i="2"/>
  <c r="AE34" i="2"/>
  <c r="AD34" i="2"/>
  <c r="AF33" i="2"/>
  <c r="AE33" i="2"/>
  <c r="AD33" i="2"/>
  <c r="AF32" i="2"/>
  <c r="AE32" i="2"/>
  <c r="AD32" i="2"/>
  <c r="AF31" i="2"/>
  <c r="AE31" i="2"/>
  <c r="AD31" i="2"/>
  <c r="AF30" i="2"/>
  <c r="AE30" i="2"/>
  <c r="AD30" i="2"/>
  <c r="AF29" i="2"/>
  <c r="AE29" i="2"/>
  <c r="AD29" i="2"/>
  <c r="AF28" i="2"/>
  <c r="AE28" i="2"/>
  <c r="AD28" i="2"/>
  <c r="AF27" i="2"/>
  <c r="AE27" i="2"/>
  <c r="AD27" i="2"/>
  <c r="AF26" i="2"/>
  <c r="AE26" i="2"/>
  <c r="AD26" i="2"/>
  <c r="AF25" i="2"/>
  <c r="AE25" i="2"/>
  <c r="AD25" i="2"/>
  <c r="AF24" i="2"/>
  <c r="AE24" i="2"/>
  <c r="AD24" i="2"/>
  <c r="AF23" i="2"/>
  <c r="AE23" i="2"/>
  <c r="AD23" i="2"/>
  <c r="AF22" i="2"/>
  <c r="AE22" i="2"/>
  <c r="AD22" i="2"/>
  <c r="AF21" i="2"/>
  <c r="AE21" i="2"/>
  <c r="AD21" i="2"/>
  <c r="AF20" i="2"/>
  <c r="AE20" i="2"/>
  <c r="AD20" i="2"/>
  <c r="AF19" i="2"/>
  <c r="AE19" i="2"/>
  <c r="AD19" i="2"/>
  <c r="AF18" i="2"/>
  <c r="AE18" i="2"/>
  <c r="AD18" i="2"/>
  <c r="AF17" i="2"/>
  <c r="AE17" i="2"/>
  <c r="AD17" i="2"/>
  <c r="AF16" i="2"/>
  <c r="AE16" i="2"/>
  <c r="AD16" i="2"/>
  <c r="AF15" i="2"/>
  <c r="AE15" i="2"/>
  <c r="AD15" i="2"/>
  <c r="AF14" i="2"/>
  <c r="AE14" i="2"/>
  <c r="AD14" i="2"/>
  <c r="AF13" i="2"/>
  <c r="AE13" i="2"/>
  <c r="AD13" i="2"/>
  <c r="AF12" i="2"/>
  <c r="AE12" i="2"/>
  <c r="AD12" i="2"/>
  <c r="E60" i="5"/>
  <c r="Z52" i="5"/>
  <c r="Y52" i="5"/>
  <c r="X52" i="5"/>
  <c r="N52" i="5"/>
  <c r="M52" i="5"/>
  <c r="L52" i="5"/>
  <c r="AC51" i="5"/>
  <c r="AC52" i="5" s="1"/>
  <c r="AB51" i="5"/>
  <c r="AB52" i="5" s="1"/>
  <c r="AA51" i="5"/>
  <c r="AA52" i="5" s="1"/>
  <c r="Z51" i="5"/>
  <c r="Y51" i="5"/>
  <c r="X51" i="5"/>
  <c r="W51" i="5"/>
  <c r="V51" i="5"/>
  <c r="U51" i="5"/>
  <c r="T51" i="5"/>
  <c r="S51" i="5"/>
  <c r="R51" i="5"/>
  <c r="Q51" i="5"/>
  <c r="Q52" i="5" s="1"/>
  <c r="P51" i="5"/>
  <c r="P52" i="5" s="1"/>
  <c r="O51" i="5"/>
  <c r="O52" i="5" s="1"/>
  <c r="N51" i="5"/>
  <c r="M51" i="5"/>
  <c r="L51" i="5"/>
  <c r="K51" i="5"/>
  <c r="J51" i="5"/>
  <c r="I51" i="5"/>
  <c r="H51" i="5"/>
  <c r="X61" i="5" s="1"/>
  <c r="G51" i="5"/>
  <c r="F51" i="5"/>
  <c r="J61" i="5" s="1"/>
  <c r="E51" i="5"/>
  <c r="E52" i="5" s="1"/>
  <c r="AC50" i="5"/>
  <c r="AB50" i="5"/>
  <c r="AA50" i="5"/>
  <c r="Z50" i="5"/>
  <c r="Y50" i="5"/>
  <c r="X50" i="5"/>
  <c r="W50" i="5"/>
  <c r="V50" i="5"/>
  <c r="U50" i="5"/>
  <c r="T50" i="5"/>
  <c r="S50" i="5"/>
  <c r="S52" i="5" s="1"/>
  <c r="R50" i="5"/>
  <c r="R52" i="5" s="1"/>
  <c r="Q50" i="5"/>
  <c r="P50" i="5"/>
  <c r="O50" i="5"/>
  <c r="N50" i="5"/>
  <c r="M50" i="5"/>
  <c r="L50" i="5"/>
  <c r="K50" i="5"/>
  <c r="J50" i="5"/>
  <c r="I50" i="5"/>
  <c r="H50" i="5"/>
  <c r="X60" i="5" s="1"/>
  <c r="G50" i="5"/>
  <c r="G52" i="5" s="1"/>
  <c r="F50" i="5"/>
  <c r="F52" i="5" s="1"/>
  <c r="E50" i="5"/>
  <c r="AC49" i="5"/>
  <c r="AB49" i="5"/>
  <c r="AA49" i="5"/>
  <c r="Z49" i="5"/>
  <c r="Y49" i="5"/>
  <c r="X49" i="5"/>
  <c r="W49" i="5"/>
  <c r="W52" i="5" s="1"/>
  <c r="V49" i="5"/>
  <c r="V52" i="5" s="1"/>
  <c r="U49" i="5"/>
  <c r="U52" i="5" s="1"/>
  <c r="T49" i="5"/>
  <c r="T52" i="5" s="1"/>
  <c r="S49" i="5"/>
  <c r="R49" i="5"/>
  <c r="Q49" i="5"/>
  <c r="P49" i="5"/>
  <c r="O49" i="5"/>
  <c r="N49" i="5"/>
  <c r="M49" i="5"/>
  <c r="L49" i="5"/>
  <c r="K49" i="5"/>
  <c r="K52" i="5" s="1"/>
  <c r="J49" i="5"/>
  <c r="J52" i="5" s="1"/>
  <c r="I49" i="5"/>
  <c r="I52" i="5" s="1"/>
  <c r="H49" i="5"/>
  <c r="X59" i="5" s="1"/>
  <c r="G49" i="5"/>
  <c r="F49" i="5"/>
  <c r="J59" i="5" s="1"/>
  <c r="E49" i="5"/>
  <c r="AD49" i="5" s="1"/>
  <c r="AF45" i="5"/>
  <c r="AE45" i="5"/>
  <c r="AD45" i="5"/>
  <c r="AF44" i="5"/>
  <c r="AE44" i="5"/>
  <c r="AD44" i="5"/>
  <c r="AF43" i="5"/>
  <c r="AE43" i="5"/>
  <c r="AD43" i="5"/>
  <c r="AF42" i="5"/>
  <c r="AE42" i="5"/>
  <c r="AD42" i="5"/>
  <c r="AF41" i="5"/>
  <c r="AE41" i="5"/>
  <c r="AD41" i="5"/>
  <c r="AF40" i="5"/>
  <c r="AE40" i="5"/>
  <c r="AD40" i="5"/>
  <c r="AF39" i="5"/>
  <c r="AE39" i="5"/>
  <c r="AD39" i="5"/>
  <c r="AF38" i="5"/>
  <c r="AE38" i="5"/>
  <c r="AD38" i="5"/>
  <c r="AF37" i="5"/>
  <c r="AE37" i="5"/>
  <c r="AD37" i="5"/>
  <c r="AF36" i="5"/>
  <c r="AE36" i="5"/>
  <c r="AD36" i="5"/>
  <c r="AF35" i="5"/>
  <c r="AE35" i="5"/>
  <c r="AD35" i="5"/>
  <c r="AF34" i="5"/>
  <c r="AE34" i="5"/>
  <c r="AD34" i="5"/>
  <c r="AF33" i="5"/>
  <c r="AE33" i="5"/>
  <c r="AD33" i="5"/>
  <c r="AF32" i="5"/>
  <c r="AE32" i="5"/>
  <c r="AD32" i="5"/>
  <c r="AF31" i="5"/>
  <c r="AE31" i="5"/>
  <c r="AD31" i="5"/>
  <c r="AF30" i="5"/>
  <c r="AE30" i="5"/>
  <c r="AD30" i="5"/>
  <c r="AF29" i="5"/>
  <c r="AE29" i="5"/>
  <c r="AD29" i="5"/>
  <c r="AF28" i="5"/>
  <c r="AE28" i="5"/>
  <c r="AD28" i="5"/>
  <c r="AF27" i="5"/>
  <c r="AE27" i="5"/>
  <c r="AD27" i="5"/>
  <c r="AF26" i="5"/>
  <c r="AE26" i="5"/>
  <c r="AD26" i="5"/>
  <c r="AF25" i="5"/>
  <c r="AE25" i="5"/>
  <c r="AD25" i="5"/>
  <c r="AF24" i="5"/>
  <c r="AE24" i="5"/>
  <c r="AD24" i="5"/>
  <c r="AF23" i="5"/>
  <c r="AE23" i="5"/>
  <c r="AD23" i="5"/>
  <c r="AF22" i="5"/>
  <c r="AE22" i="5"/>
  <c r="AD22" i="5"/>
  <c r="AF21" i="5"/>
  <c r="AE21" i="5"/>
  <c r="AD21" i="5"/>
  <c r="AF20" i="5"/>
  <c r="AE20" i="5"/>
  <c r="AD20" i="5"/>
  <c r="AF19" i="5"/>
  <c r="AE19" i="5"/>
  <c r="AD19" i="5"/>
  <c r="AF18" i="5"/>
  <c r="AE18" i="5"/>
  <c r="AD18" i="5"/>
  <c r="AF17" i="5"/>
  <c r="AE17" i="5"/>
  <c r="AD17" i="5"/>
  <c r="AF16" i="5"/>
  <c r="AE16" i="5"/>
  <c r="AD16" i="5"/>
  <c r="AF15" i="5"/>
  <c r="AE15" i="5"/>
  <c r="AD15" i="5"/>
  <c r="AF14" i="5"/>
  <c r="AE14" i="5"/>
  <c r="AD14" i="5"/>
  <c r="AF13" i="5"/>
  <c r="AE13" i="5"/>
  <c r="AD13" i="5"/>
  <c r="AF12" i="5"/>
  <c r="AE12" i="5"/>
  <c r="AD12" i="5"/>
  <c r="E71" i="1"/>
  <c r="E70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T73" i="1" s="1"/>
  <c r="K62" i="1"/>
  <c r="J73" i="1" s="1"/>
  <c r="J62" i="1"/>
  <c r="E73" i="1" s="1"/>
  <c r="I62" i="1"/>
  <c r="H62" i="1"/>
  <c r="G62" i="1"/>
  <c r="F62" i="1"/>
  <c r="E62" i="1"/>
  <c r="AD62" i="1" s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E72" i="1" s="1"/>
  <c r="I61" i="1"/>
  <c r="H61" i="1"/>
  <c r="T72" i="1" s="1"/>
  <c r="G61" i="1"/>
  <c r="F61" i="1"/>
  <c r="E61" i="1"/>
  <c r="J72" i="1" s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T71" i="1" s="1"/>
  <c r="G60" i="1"/>
  <c r="F60" i="1"/>
  <c r="E60" i="1"/>
  <c r="J71" i="1" s="1"/>
  <c r="AC59" i="1"/>
  <c r="AC63" i="1" s="1"/>
  <c r="AB59" i="1"/>
  <c r="AB63" i="1" s="1"/>
  <c r="AA59" i="1"/>
  <c r="AA63" i="1" s="1"/>
  <c r="Z59" i="1"/>
  <c r="Z63" i="1" s="1"/>
  <c r="Y59" i="1"/>
  <c r="Y63" i="1" s="1"/>
  <c r="X59" i="1"/>
  <c r="X63" i="1" s="1"/>
  <c r="W59" i="1"/>
  <c r="W63" i="1" s="1"/>
  <c r="V59" i="1"/>
  <c r="V63" i="1" s="1"/>
  <c r="U59" i="1"/>
  <c r="U63" i="1" s="1"/>
  <c r="T59" i="1"/>
  <c r="T63" i="1" s="1"/>
  <c r="S59" i="1"/>
  <c r="S63" i="1" s="1"/>
  <c r="R59" i="1"/>
  <c r="R63" i="1" s="1"/>
  <c r="Q59" i="1"/>
  <c r="Q63" i="1" s="1"/>
  <c r="P59" i="1"/>
  <c r="P63" i="1" s="1"/>
  <c r="O59" i="1"/>
  <c r="O63" i="1" s="1"/>
  <c r="N59" i="1"/>
  <c r="N63" i="1" s="1"/>
  <c r="M59" i="1"/>
  <c r="M63" i="1" s="1"/>
  <c r="L59" i="1"/>
  <c r="L63" i="1" s="1"/>
  <c r="K59" i="1"/>
  <c r="K63" i="1" s="1"/>
  <c r="J59" i="1"/>
  <c r="J63" i="1" s="1"/>
  <c r="I59" i="1"/>
  <c r="I63" i="1" s="1"/>
  <c r="H59" i="1"/>
  <c r="H63" i="1" s="1"/>
  <c r="G59" i="1"/>
  <c r="G63" i="1" s="1"/>
  <c r="F59" i="1"/>
  <c r="F63" i="1" s="1"/>
  <c r="E59" i="1"/>
  <c r="E63" i="1" s="1"/>
  <c r="AG45" i="1"/>
  <c r="AF45" i="1"/>
  <c r="AD45" i="1"/>
  <c r="AE45" i="1" s="1"/>
  <c r="AG44" i="1"/>
  <c r="AF44" i="1"/>
  <c r="AD44" i="1"/>
  <c r="AE44" i="1" s="1"/>
  <c r="AG43" i="1"/>
  <c r="AF43" i="1"/>
  <c r="AE43" i="1"/>
  <c r="AD43" i="1"/>
  <c r="AG42" i="1"/>
  <c r="AF42" i="1"/>
  <c r="AD42" i="1"/>
  <c r="AE42" i="1" s="1"/>
  <c r="AG41" i="1"/>
  <c r="AF41" i="1"/>
  <c r="AD41" i="1"/>
  <c r="AE41" i="1" s="1"/>
  <c r="AG40" i="1"/>
  <c r="AF40" i="1"/>
  <c r="AE40" i="1"/>
  <c r="AD40" i="1"/>
  <c r="AG39" i="1"/>
  <c r="AF39" i="1"/>
  <c r="AD39" i="1"/>
  <c r="AE39" i="1" s="1"/>
  <c r="AG38" i="1"/>
  <c r="AF38" i="1"/>
  <c r="AD38" i="1"/>
  <c r="AE38" i="1" s="1"/>
  <c r="AG37" i="1"/>
  <c r="AF37" i="1"/>
  <c r="AE37" i="1"/>
  <c r="AD37" i="1"/>
  <c r="AG36" i="1"/>
  <c r="AF36" i="1"/>
  <c r="AD36" i="1"/>
  <c r="AE36" i="1" s="1"/>
  <c r="AG35" i="1"/>
  <c r="AF35" i="1"/>
  <c r="AD35" i="1"/>
  <c r="AE35" i="1" s="1"/>
  <c r="AG34" i="1"/>
  <c r="AF34" i="1"/>
  <c r="AE34" i="1"/>
  <c r="AD34" i="1"/>
  <c r="AG33" i="1"/>
  <c r="AF33" i="1"/>
  <c r="AD33" i="1"/>
  <c r="AE33" i="1" s="1"/>
  <c r="AG32" i="1"/>
  <c r="AF32" i="1"/>
  <c r="AD32" i="1"/>
  <c r="AE32" i="1" s="1"/>
  <c r="AG31" i="1"/>
  <c r="AF31" i="1"/>
  <c r="AE31" i="1"/>
  <c r="AD31" i="1"/>
  <c r="AG30" i="1"/>
  <c r="AF30" i="1"/>
  <c r="AD30" i="1"/>
  <c r="AE30" i="1" s="1"/>
  <c r="AG29" i="1"/>
  <c r="AF29" i="1"/>
  <c r="AD29" i="1"/>
  <c r="AE29" i="1" s="1"/>
  <c r="AG28" i="1"/>
  <c r="AF28" i="1"/>
  <c r="AE28" i="1"/>
  <c r="AD28" i="1"/>
  <c r="AG27" i="1"/>
  <c r="AF27" i="1"/>
  <c r="AD27" i="1"/>
  <c r="AE27" i="1" s="1"/>
  <c r="AG26" i="1"/>
  <c r="AF26" i="1"/>
  <c r="AD26" i="1"/>
  <c r="AE26" i="1" s="1"/>
  <c r="AG25" i="1"/>
  <c r="AF25" i="1"/>
  <c r="AE25" i="1"/>
  <c r="AD25" i="1"/>
  <c r="AG24" i="1"/>
  <c r="AF24" i="1"/>
  <c r="AD24" i="1"/>
  <c r="AE24" i="1" s="1"/>
  <c r="AG23" i="1"/>
  <c r="AF23" i="1"/>
  <c r="AD23" i="1"/>
  <c r="AE23" i="1" s="1"/>
  <c r="AG22" i="1"/>
  <c r="AF22" i="1"/>
  <c r="AE22" i="1"/>
  <c r="AD22" i="1"/>
  <c r="AG21" i="1"/>
  <c r="AF21" i="1"/>
  <c r="AD21" i="1"/>
  <c r="AE21" i="1" s="1"/>
  <c r="AG20" i="1"/>
  <c r="AF20" i="1"/>
  <c r="AD20" i="1"/>
  <c r="AE20" i="1" s="1"/>
  <c r="AG19" i="1"/>
  <c r="AF19" i="1"/>
  <c r="AE19" i="1"/>
  <c r="AD19" i="1"/>
  <c r="AG18" i="1"/>
  <c r="AF18" i="1"/>
  <c r="AD18" i="1"/>
  <c r="AE18" i="1" s="1"/>
  <c r="AG17" i="1"/>
  <c r="AF17" i="1"/>
  <c r="AD17" i="1"/>
  <c r="AE17" i="1" s="1"/>
  <c r="AG16" i="1"/>
  <c r="AF16" i="1"/>
  <c r="AE16" i="1"/>
  <c r="AD16" i="1"/>
  <c r="AG15" i="1"/>
  <c r="AF15" i="1"/>
  <c r="AD15" i="1"/>
  <c r="AE15" i="1" s="1"/>
  <c r="AG14" i="1"/>
  <c r="AF14" i="1"/>
  <c r="AD14" i="1"/>
  <c r="AE14" i="1" s="1"/>
  <c r="AG13" i="1"/>
  <c r="AF13" i="1"/>
  <c r="AE13" i="1"/>
  <c r="AD13" i="1"/>
  <c r="AG12" i="1"/>
  <c r="AF12" i="1"/>
  <c r="AD12" i="1"/>
  <c r="AE12" i="1" s="1"/>
  <c r="Z52" i="8" l="1"/>
  <c r="M52" i="8"/>
  <c r="N52" i="8"/>
  <c r="U52" i="8"/>
  <c r="E60" i="8"/>
  <c r="M52" i="9"/>
  <c r="L52" i="9"/>
  <c r="Z52" i="9"/>
  <c r="U52" i="9"/>
  <c r="J52" i="9"/>
  <c r="E60" i="9"/>
  <c r="V52" i="9"/>
  <c r="G52" i="9"/>
  <c r="S52" i="9"/>
  <c r="K61" i="9"/>
  <c r="Z52" i="11"/>
  <c r="V52" i="11"/>
  <c r="X52" i="11"/>
  <c r="Y52" i="11"/>
  <c r="U52" i="11"/>
  <c r="N52" i="11"/>
  <c r="M52" i="11"/>
  <c r="E60" i="11"/>
  <c r="L52" i="10"/>
  <c r="M52" i="10"/>
  <c r="V61" i="10"/>
  <c r="E60" i="10"/>
  <c r="AD49" i="10"/>
  <c r="O52" i="10"/>
  <c r="AA52" i="10"/>
  <c r="K59" i="10"/>
  <c r="P52" i="10"/>
  <c r="AB52" i="10"/>
  <c r="F52" i="10"/>
  <c r="R52" i="10"/>
  <c r="E52" i="10"/>
  <c r="Q52" i="10"/>
  <c r="AC52" i="10"/>
  <c r="G52" i="10"/>
  <c r="S52" i="10"/>
  <c r="K61" i="10"/>
  <c r="V59" i="10"/>
  <c r="U52" i="10"/>
  <c r="H52" i="10"/>
  <c r="T52" i="10"/>
  <c r="AD49" i="11"/>
  <c r="O52" i="11"/>
  <c r="P52" i="11"/>
  <c r="F52" i="11"/>
  <c r="R52" i="11"/>
  <c r="E52" i="11"/>
  <c r="AC52" i="11"/>
  <c r="AA52" i="11"/>
  <c r="K59" i="11"/>
  <c r="AB52" i="11"/>
  <c r="Q52" i="11"/>
  <c r="G52" i="11"/>
  <c r="S52" i="11"/>
  <c r="K61" i="11"/>
  <c r="V59" i="11"/>
  <c r="H52" i="11"/>
  <c r="T52" i="11"/>
  <c r="V61" i="11"/>
  <c r="V59" i="9"/>
  <c r="H52" i="9"/>
  <c r="T52" i="9"/>
  <c r="V61" i="9"/>
  <c r="AD49" i="9"/>
  <c r="O52" i="9"/>
  <c r="AA52" i="9"/>
  <c r="K59" i="9"/>
  <c r="P52" i="9"/>
  <c r="AB52" i="9"/>
  <c r="F52" i="9"/>
  <c r="R52" i="9"/>
  <c r="E52" i="9"/>
  <c r="Q52" i="9"/>
  <c r="AC52" i="9"/>
  <c r="AD49" i="8"/>
  <c r="O52" i="8"/>
  <c r="AA52" i="8"/>
  <c r="K59" i="8"/>
  <c r="P52" i="8"/>
  <c r="AB52" i="8"/>
  <c r="F52" i="8"/>
  <c r="R52" i="8"/>
  <c r="E52" i="8"/>
  <c r="Q52" i="8"/>
  <c r="AC52" i="8"/>
  <c r="G52" i="8"/>
  <c r="S52" i="8"/>
  <c r="K61" i="8"/>
  <c r="V59" i="8"/>
  <c r="H52" i="8"/>
  <c r="T52" i="8"/>
  <c r="J52" i="8"/>
  <c r="V52" i="8"/>
  <c r="V61" i="8"/>
  <c r="K52" i="8"/>
  <c r="W52" i="8"/>
  <c r="K60" i="11"/>
  <c r="V60" i="11"/>
  <c r="E61" i="11"/>
  <c r="E59" i="11"/>
  <c r="I52" i="11"/>
  <c r="AD50" i="11"/>
  <c r="AD51" i="11"/>
  <c r="AD50" i="10"/>
  <c r="K60" i="10"/>
  <c r="V60" i="10"/>
  <c r="AD51" i="10"/>
  <c r="E61" i="10"/>
  <c r="E59" i="10"/>
  <c r="I52" i="10"/>
  <c r="AD50" i="9"/>
  <c r="K60" i="9"/>
  <c r="V60" i="9"/>
  <c r="AD51" i="9"/>
  <c r="E61" i="9"/>
  <c r="E59" i="9"/>
  <c r="I52" i="9"/>
  <c r="AD50" i="8"/>
  <c r="K60" i="8"/>
  <c r="V60" i="8"/>
  <c r="AD51" i="8"/>
  <c r="E61" i="8"/>
  <c r="E59" i="8"/>
  <c r="I52" i="8"/>
  <c r="L52" i="3"/>
  <c r="M52" i="3"/>
  <c r="N52" i="3"/>
  <c r="AC52" i="3"/>
  <c r="Z52" i="3"/>
  <c r="V52" i="2"/>
  <c r="U52" i="2"/>
  <c r="AC52" i="2"/>
  <c r="J61" i="2"/>
  <c r="R52" i="2"/>
  <c r="E60" i="2"/>
  <c r="L52" i="2"/>
  <c r="G52" i="2"/>
  <c r="T52" i="2"/>
  <c r="AA52" i="2"/>
  <c r="O52" i="2"/>
  <c r="S52" i="2"/>
  <c r="Q52" i="2"/>
  <c r="P52" i="2"/>
  <c r="AB52" i="2"/>
  <c r="X59" i="2"/>
  <c r="X60" i="2"/>
  <c r="X61" i="2"/>
  <c r="AD49" i="2"/>
  <c r="J59" i="2"/>
  <c r="AD50" i="2"/>
  <c r="AD51" i="2"/>
  <c r="E60" i="3"/>
  <c r="I52" i="3"/>
  <c r="S52" i="3"/>
  <c r="Y52" i="3"/>
  <c r="AB52" i="3"/>
  <c r="AA52" i="3"/>
  <c r="X59" i="3"/>
  <c r="T52" i="3"/>
  <c r="X60" i="3"/>
  <c r="X61" i="3"/>
  <c r="Q52" i="3"/>
  <c r="R52" i="3"/>
  <c r="P52" i="3"/>
  <c r="O52" i="3"/>
  <c r="J59" i="3"/>
  <c r="AD49" i="3"/>
  <c r="G52" i="3"/>
  <c r="J61" i="3"/>
  <c r="F52" i="3"/>
  <c r="E52" i="3"/>
  <c r="AD60" i="7"/>
  <c r="E73" i="7"/>
  <c r="F73" i="7"/>
  <c r="U62" i="7"/>
  <c r="G66" i="7" s="1"/>
  <c r="G73" i="7"/>
  <c r="G67" i="7"/>
  <c r="U61" i="7"/>
  <c r="G52" i="7"/>
  <c r="AD49" i="7"/>
  <c r="J59" i="7"/>
  <c r="E61" i="7"/>
  <c r="AD50" i="7"/>
  <c r="AD51" i="7"/>
  <c r="V62" i="6"/>
  <c r="G66" i="6"/>
  <c r="G67" i="6"/>
  <c r="G68" i="6"/>
  <c r="AD50" i="6"/>
  <c r="K60" i="6"/>
  <c r="AD51" i="6"/>
  <c r="E61" i="6"/>
  <c r="E59" i="6"/>
  <c r="I52" i="6"/>
  <c r="J60" i="3"/>
  <c r="H52" i="3"/>
  <c r="E59" i="3"/>
  <c r="AD50" i="3"/>
  <c r="AD51" i="3"/>
  <c r="E61" i="3"/>
  <c r="J60" i="2"/>
  <c r="E61" i="2"/>
  <c r="F52" i="2"/>
  <c r="H52" i="2"/>
  <c r="E59" i="2"/>
  <c r="E52" i="2"/>
  <c r="AD52" i="5"/>
  <c r="AE52" i="5" s="1"/>
  <c r="X62" i="5"/>
  <c r="G66" i="5"/>
  <c r="G68" i="5"/>
  <c r="G67" i="5"/>
  <c r="J60" i="5"/>
  <c r="E61" i="5"/>
  <c r="H52" i="5"/>
  <c r="E59" i="5"/>
  <c r="AD50" i="5"/>
  <c r="AD51" i="5"/>
  <c r="E80" i="1"/>
  <c r="AD72" i="1"/>
  <c r="AD73" i="1"/>
  <c r="E74" i="1"/>
  <c r="AD71" i="1"/>
  <c r="AD60" i="1"/>
  <c r="J70" i="1"/>
  <c r="T70" i="1"/>
  <c r="AD61" i="1"/>
  <c r="AD70" i="1"/>
  <c r="AD59" i="1"/>
  <c r="AD60" i="9" l="1"/>
  <c r="K62" i="9"/>
  <c r="F66" i="9" s="1"/>
  <c r="V62" i="9"/>
  <c r="G66" i="9" s="1"/>
  <c r="AD60" i="11"/>
  <c r="V62" i="11"/>
  <c r="G68" i="11" s="1"/>
  <c r="K62" i="11"/>
  <c r="F67" i="11" s="1"/>
  <c r="AD52" i="11"/>
  <c r="AE50" i="11" s="1"/>
  <c r="AD59" i="11"/>
  <c r="E62" i="11"/>
  <c r="AD61" i="11"/>
  <c r="V62" i="10"/>
  <c r="AD59" i="10"/>
  <c r="E62" i="10"/>
  <c r="E66" i="10" s="1"/>
  <c r="K62" i="10"/>
  <c r="F67" i="10" s="1"/>
  <c r="AD61" i="10"/>
  <c r="AD52" i="10"/>
  <c r="AE51" i="10" s="1"/>
  <c r="AD60" i="10"/>
  <c r="AD59" i="9"/>
  <c r="E62" i="9"/>
  <c r="E66" i="9" s="1"/>
  <c r="AD61" i="9"/>
  <c r="AD52" i="9"/>
  <c r="V62" i="8"/>
  <c r="AD59" i="8"/>
  <c r="E62" i="8"/>
  <c r="E68" i="8" s="1"/>
  <c r="AD61" i="8"/>
  <c r="K62" i="8"/>
  <c r="AD60" i="8"/>
  <c r="AD52" i="8"/>
  <c r="X62" i="2"/>
  <c r="G68" i="2" s="1"/>
  <c r="AD52" i="2"/>
  <c r="AE52" i="2" s="1"/>
  <c r="AD60" i="2"/>
  <c r="J62" i="2"/>
  <c r="F66" i="2" s="1"/>
  <c r="X62" i="3"/>
  <c r="G67" i="3" s="1"/>
  <c r="G68" i="3"/>
  <c r="G66" i="3"/>
  <c r="G69" i="3" s="1"/>
  <c r="AD61" i="7"/>
  <c r="F75" i="7" s="1"/>
  <c r="J62" i="7"/>
  <c r="F66" i="7"/>
  <c r="AD52" i="7"/>
  <c r="AE52" i="7" s="1"/>
  <c r="AE49" i="7"/>
  <c r="G68" i="7"/>
  <c r="G69" i="7" s="1"/>
  <c r="AD59" i="7"/>
  <c r="H73" i="7"/>
  <c r="AE51" i="7"/>
  <c r="AE50" i="7"/>
  <c r="E62" i="7"/>
  <c r="G69" i="6"/>
  <c r="AD59" i="6"/>
  <c r="E62" i="6"/>
  <c r="AD61" i="6"/>
  <c r="E68" i="6"/>
  <c r="K62" i="6"/>
  <c r="AD60" i="6"/>
  <c r="AD52" i="6"/>
  <c r="AD61" i="3"/>
  <c r="AD60" i="3"/>
  <c r="J62" i="3"/>
  <c r="AD52" i="3"/>
  <c r="AD59" i="3"/>
  <c r="E62" i="3"/>
  <c r="E66" i="3" s="1"/>
  <c r="AD59" i="2"/>
  <c r="E62" i="2"/>
  <c r="E68" i="2" s="1"/>
  <c r="AD61" i="2"/>
  <c r="AD61" i="5"/>
  <c r="AD60" i="5"/>
  <c r="J62" i="5"/>
  <c r="AE51" i="5"/>
  <c r="AE50" i="5"/>
  <c r="G69" i="5"/>
  <c r="AD59" i="5"/>
  <c r="E62" i="5"/>
  <c r="AE49" i="5"/>
  <c r="E79" i="1"/>
  <c r="AD63" i="1"/>
  <c r="AF62" i="1" s="1"/>
  <c r="AF59" i="1"/>
  <c r="E78" i="1"/>
  <c r="AF61" i="1"/>
  <c r="T74" i="1"/>
  <c r="J74" i="1"/>
  <c r="F78" i="1"/>
  <c r="E81" i="1"/>
  <c r="AF60" i="1"/>
  <c r="E66" i="8" l="1"/>
  <c r="F67" i="9"/>
  <c r="F68" i="9"/>
  <c r="G68" i="9"/>
  <c r="G67" i="9"/>
  <c r="F68" i="11"/>
  <c r="F66" i="11"/>
  <c r="AE51" i="11"/>
  <c r="AE49" i="11"/>
  <c r="AE52" i="11"/>
  <c r="G66" i="11"/>
  <c r="G67" i="11"/>
  <c r="E68" i="10"/>
  <c r="AE50" i="10"/>
  <c r="AD62" i="11"/>
  <c r="E67" i="11"/>
  <c r="E66" i="11"/>
  <c r="E68" i="11"/>
  <c r="G66" i="10"/>
  <c r="G68" i="10"/>
  <c r="G67" i="10"/>
  <c r="AE52" i="10"/>
  <c r="AE49" i="10"/>
  <c r="F66" i="10"/>
  <c r="F68" i="10"/>
  <c r="AD62" i="10"/>
  <c r="E67" i="10"/>
  <c r="AD62" i="9"/>
  <c r="E67" i="9"/>
  <c r="AE52" i="9"/>
  <c r="AE49" i="9"/>
  <c r="AE50" i="9"/>
  <c r="AE51" i="9"/>
  <c r="E68" i="9"/>
  <c r="AE52" i="8"/>
  <c r="AE49" i="8"/>
  <c r="F66" i="8"/>
  <c r="F68" i="8"/>
  <c r="AD62" i="8"/>
  <c r="E67" i="8"/>
  <c r="G66" i="8"/>
  <c r="G68" i="8"/>
  <c r="AE50" i="8"/>
  <c r="F67" i="8"/>
  <c r="AE51" i="8"/>
  <c r="G67" i="8"/>
  <c r="E68" i="3"/>
  <c r="F68" i="2"/>
  <c r="F67" i="2"/>
  <c r="AE51" i="2"/>
  <c r="G67" i="2"/>
  <c r="G66" i="2"/>
  <c r="AE50" i="2"/>
  <c r="AE49" i="2"/>
  <c r="E72" i="7"/>
  <c r="G72" i="7"/>
  <c r="G75" i="7"/>
  <c r="F72" i="7"/>
  <c r="F67" i="7"/>
  <c r="F69" i="7" s="1"/>
  <c r="F68" i="7"/>
  <c r="AD62" i="7"/>
  <c r="E66" i="7"/>
  <c r="E67" i="7"/>
  <c r="E68" i="7"/>
  <c r="E75" i="7"/>
  <c r="H75" i="7" s="1"/>
  <c r="AE52" i="6"/>
  <c r="AE49" i="6"/>
  <c r="F66" i="6"/>
  <c r="F68" i="6"/>
  <c r="AD62" i="6"/>
  <c r="E67" i="6"/>
  <c r="E66" i="6"/>
  <c r="E69" i="6" s="1"/>
  <c r="AE50" i="6"/>
  <c r="F67" i="6"/>
  <c r="AE51" i="6"/>
  <c r="AE52" i="3"/>
  <c r="AE49" i="3"/>
  <c r="AE50" i="3"/>
  <c r="AE51" i="3"/>
  <c r="F66" i="3"/>
  <c r="F68" i="3"/>
  <c r="F67" i="3"/>
  <c r="AD62" i="3"/>
  <c r="E67" i="3"/>
  <c r="AD62" i="2"/>
  <c r="E67" i="2"/>
  <c r="E66" i="2"/>
  <c r="AD62" i="5"/>
  <c r="E67" i="5"/>
  <c r="E66" i="5"/>
  <c r="F68" i="5"/>
  <c r="F66" i="5"/>
  <c r="F67" i="5"/>
  <c r="E68" i="5"/>
  <c r="F81" i="1"/>
  <c r="F79" i="1"/>
  <c r="F82" i="1" s="1"/>
  <c r="F80" i="1"/>
  <c r="G81" i="1"/>
  <c r="G79" i="1"/>
  <c r="G80" i="1"/>
  <c r="G78" i="1"/>
  <c r="G82" i="1" s="1"/>
  <c r="E82" i="1"/>
  <c r="AF63" i="1"/>
  <c r="AD74" i="1"/>
  <c r="E69" i="8" l="1"/>
  <c r="F69" i="9"/>
  <c r="G69" i="9"/>
  <c r="E69" i="9"/>
  <c r="F69" i="11"/>
  <c r="G69" i="11"/>
  <c r="E69" i="10"/>
  <c r="E69" i="11"/>
  <c r="G69" i="10"/>
  <c r="F69" i="10"/>
  <c r="G69" i="8"/>
  <c r="F69" i="8"/>
  <c r="E69" i="3"/>
  <c r="G69" i="2"/>
  <c r="F69" i="2"/>
  <c r="E69" i="2"/>
  <c r="E69" i="7"/>
  <c r="H72" i="7"/>
  <c r="F69" i="6"/>
  <c r="F69" i="3"/>
  <c r="F69" i="5"/>
  <c r="E69" i="5"/>
</calcChain>
</file>

<file path=xl/sharedStrings.xml><?xml version="1.0" encoding="utf-8"?>
<sst xmlns="http://schemas.openxmlformats.org/spreadsheetml/2006/main" count="4586" uniqueCount="240">
  <si>
    <t xml:space="preserve">       REGISTRO DEL KIT DE EVALUACIÓN DIAGNÓSTICA DE LECTURA - 2do GRADO</t>
  </si>
  <si>
    <t>INSTITUCIÓN EDUCATIVA</t>
  </si>
  <si>
    <t>IEST JOSE MARIA ARGUEDAS MAZOCRUZ</t>
  </si>
  <si>
    <t>N°  DE ESTUDIANTES</t>
  </si>
  <si>
    <t>DOCENTE</t>
  </si>
  <si>
    <t>JESUS WILFREDO NOLASCO NINA</t>
  </si>
  <si>
    <t>SECCIÓN</t>
  </si>
  <si>
    <t>2DO A</t>
  </si>
  <si>
    <t>Nombre del texto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</si>
  <si>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</si>
  <si>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</si>
  <si>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</si>
  <si>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</si>
  <si>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</si>
  <si>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Resumen de las respuestas de cada estudiante.</t>
  </si>
  <si>
    <t>N.°</t>
  </si>
  <si>
    <t xml:space="preserve">Apellidos y nombres de los estudiantes 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</si>
  <si>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</si>
  <si>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</si>
  <si>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</si>
  <si>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</si>
  <si>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</si>
  <si>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</si>
  <si>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</si>
  <si>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</si>
  <si>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</si>
  <si>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</si>
  <si>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</si>
  <si>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</si>
  <si>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</si>
  <si>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</si>
  <si>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</si>
  <si>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</si>
  <si>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</si>
  <si>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</si>
  <si>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</si>
  <si>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</si>
  <si>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</si>
  <si>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</si>
  <si>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</si>
  <si>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</si>
  <si>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</si>
  <si>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Adecuadas (✔)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</si>
  <si>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</si>
  <si>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Inadecuadas (X)</t>
  </si>
  <si>
    <t>Omitidas (–)</t>
  </si>
  <si>
    <t>ACERO PACOTICONA MARICIELO</t>
  </si>
  <si>
    <t>✔</t>
  </si>
  <si>
    <t>X</t>
  </si>
  <si>
    <t>–</t>
  </si>
  <si>
    <t>LEYENDA:</t>
  </si>
  <si>
    <t>ALANIA CALIZAYA VICTOR MANUEL</t>
  </si>
  <si>
    <t>ADECUADAS</t>
  </si>
  <si>
    <t>ALANOCA GUTIERREZ YUDITH</t>
  </si>
  <si>
    <t>PARCIALES</t>
  </si>
  <si>
    <t>O</t>
  </si>
  <si>
    <t>CALIZAYA ALANIA TREYCI MARICIELO</t>
  </si>
  <si>
    <t>INADECUADAS</t>
  </si>
  <si>
    <t>CALIZAYA MAMANI ANAHI</t>
  </si>
  <si>
    <t>OMITIDAS</t>
  </si>
  <si>
    <t>COLQUE ALANOCA KENGI</t>
  </si>
  <si>
    <t>CONDORI PACOTICONA MARY</t>
  </si>
  <si>
    <t>CONTRERAS MAMANI NATANIEL</t>
  </si>
  <si>
    <t xml:space="preserve">GUTIERREZ GONZALES GREIS </t>
  </si>
  <si>
    <t>ILLACHURA SOSA NESTOR</t>
  </si>
  <si>
    <t>LLANOS CORI OSCR</t>
  </si>
  <si>
    <t>QUENTA OSECA DKASTIN</t>
  </si>
  <si>
    <t>ZAPANA APAZA JUDITH</t>
  </si>
  <si>
    <t>Resumen de respuestas del aula</t>
  </si>
  <si>
    <t xml:space="preserve">TOTAL </t>
  </si>
  <si>
    <t>%</t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</si>
  <si>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</si>
  <si>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Parciales (o)</t>
  </si>
  <si>
    <r>
      <t>Inadecuadas ( 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</si>
  <si>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</si>
  <si>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Preguntas ordenadas por capacidades</t>
  </si>
  <si>
    <t>Obtiene información del 
texto escrito.</t>
  </si>
  <si>
    <t>Infiere e interpreta información del texto.</t>
  </si>
  <si>
    <t>Reflexiona y evalúa la forma, el contenido y contexto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</si>
  <si>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</si>
  <si>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TOTAL</t>
  </si>
  <si>
    <t>Resumen por capacidades</t>
  </si>
  <si>
    <t>Obtiene informacion del texto escrito</t>
  </si>
  <si>
    <t>Parciales(O)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</si>
  <si>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</si>
  <si>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Podemos analizar cada pregunta o en algunas de las preguntas. (Descripción por parte del docente)</t>
  </si>
  <si>
    <t>¿Cuál es la alternativa  correcta que la mayoría de estudiantes marcó?</t>
  </si>
  <si>
    <t>¿Qué pautas consideraron  los estudiantes para    dar con la respuesta correcta?</t>
  </si>
  <si>
    <t xml:space="preserve">¿Cuál es la alternativa incorrecta  que la mayor cantidad de estudiantes marcó ?  </t>
  </si>
  <si>
    <t xml:space="preserve">¿Qué razonamientos consideran que tuvieron los estudiantes para elegir la alternativa incorrecta? </t>
  </si>
  <si>
    <t>¿Qué dificultades  están evidenciando los estudiantes al elegir la alternativa incorrecta?</t>
  </si>
  <si>
    <t>¿Qué indican las respuestas parciales?</t>
  </si>
  <si>
    <t xml:space="preserve">            REGISTRO DEL KIT DE EVALUACIÓN DIAGNÓSTICA DE LECTURA - 1er GRADO</t>
  </si>
  <si>
    <t>JOSE MARIA ARGUEDAS</t>
  </si>
  <si>
    <t>2DO B</t>
  </si>
  <si>
    <t xml:space="preserve">Apellidos y Nombres  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</si>
  <si>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</si>
  <si>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t>ALANIA PATACA ANTONY JHON</t>
  </si>
  <si>
    <t>APAZA CANAZA DARWIN NILTON</t>
  </si>
  <si>
    <t>ARACA HUANCA VILMA</t>
  </si>
  <si>
    <t>BLAS CATACORA ANDERSON SMART</t>
  </si>
  <si>
    <t>CHAVEZ PERCA DARWIN IVAN</t>
  </si>
  <si>
    <t>COLQUE ORTIGOZO YHUDITH</t>
  </si>
  <si>
    <t>HUAMANTUMA  TUCO  DAYANA</t>
  </si>
  <si>
    <t>LARINO TUCO MEDALI BETSABE</t>
  </si>
  <si>
    <t>MUCHO CALLACONDO MARIBEL</t>
  </si>
  <si>
    <t>PACOTICONA MAMANI HENRY</t>
  </si>
  <si>
    <t>PANTI TORRES ARACELY DE LA PAZ</t>
  </si>
  <si>
    <t xml:space="preserve">PILCO CHOQUE OBED </t>
  </si>
  <si>
    <t>ZAPANA ARO JUAN DANIR</t>
  </si>
  <si>
    <t>VELASQUEZ PATACA ESTEFANY</t>
  </si>
  <si>
    <t xml:space="preserve">Obtiene información del 
texto escrito. 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</si>
  <si>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</si>
  <si>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PRO</t>
  </si>
  <si>
    <t>REGISTRO DEL KIT DE EVALUACIÓN DIAGNÓSTICA DE LECTURA - 4to GRADO</t>
  </si>
  <si>
    <t>IEST JOSE MARIA ARGUEDAS</t>
  </si>
  <si>
    <t>5TO A</t>
  </si>
  <si>
    <t>LA SEÑORITA CORA</t>
  </si>
  <si>
    <t>LECHE</t>
  </si>
  <si>
    <t>LOS TRANSGÉNICOS EN LA MIRA</t>
  </si>
  <si>
    <t>ACCIDENTES DE TRÁNSITO</t>
  </si>
  <si>
    <t>LA DIETA MENTAL PARA TENER UN CEREBRO SANO</t>
  </si>
  <si>
    <t>Omitidas (O)</t>
  </si>
  <si>
    <t>ADUVURI VARGAS RUTH</t>
  </si>
  <si>
    <t>CHAMBILLA VIRREOS CLARA</t>
  </si>
  <si>
    <t>CONDORI GUTIERREZ ROCIO</t>
  </si>
  <si>
    <t>CONDORI PACOTICONA WILY</t>
  </si>
  <si>
    <t>CURO CARPIO ROSMEL</t>
  </si>
  <si>
    <t>GUTIERREZ ALANOCA TITO</t>
  </si>
  <si>
    <t>GUTIERREZ CAUNA GERALDIN</t>
  </si>
  <si>
    <t>MIXTO OROCHE ROBINHO</t>
  </si>
  <si>
    <t>MUCHO MAMANI BRAYETH</t>
  </si>
  <si>
    <t>SANDOVAL LAQUIHUANACO GREESS</t>
  </si>
  <si>
    <t>TICONA TOHALA YEFERSON</t>
  </si>
  <si>
    <t>VELASQUEZ CHAMBILLA WILLIAM</t>
  </si>
  <si>
    <t>VELASQUEZ TOHALA YASMANI</t>
  </si>
  <si>
    <t>VENTURA TUYO LEYDDY</t>
  </si>
  <si>
    <t>ZAPANA ARO ALEX</t>
  </si>
  <si>
    <t>MAMANI CONTRERAS DIANA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</si>
  <si>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</si>
  <si>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</si>
  <si>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t>5TO B</t>
  </si>
  <si>
    <t>LOS TRANSGENICOS EN LA MIRA</t>
  </si>
  <si>
    <t>ACCIDENTES DE TRANSITO</t>
  </si>
  <si>
    <t>Adecuadas (A)</t>
  </si>
  <si>
    <t>CHAMBILLA MAMANI AMILCAR</t>
  </si>
  <si>
    <t>CHAMBILLA MAMANI ELIDA</t>
  </si>
  <si>
    <t>CHAMBILLA MAMANI JHOEL</t>
  </si>
  <si>
    <t>CHAYÑA FEÑICIANO KARINA</t>
  </si>
  <si>
    <t>CHOQUECOTA ADUVIRI EDWIN</t>
  </si>
  <si>
    <t>CUTIPA TARQUI ROCIO</t>
  </si>
  <si>
    <t>MAMANI OMAR ELMER</t>
  </si>
  <si>
    <t>MARAZA CAPACUTI LUZ</t>
  </si>
  <si>
    <t>PACA HUARAYA MILTON</t>
  </si>
  <si>
    <t>POMA GUTIERREZ YANS</t>
  </si>
  <si>
    <t>SACARI CHAMBILLA EDISON</t>
  </si>
  <si>
    <t>SALINAS QUISPE MAX EDWIN</t>
  </si>
  <si>
    <t>URUCHI MAMANI ALEX</t>
  </si>
  <si>
    <t>YUCRA ALANIA YUNIOR</t>
  </si>
  <si>
    <t>SOSA ESPINOZA  ALAN ARTURO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</si>
  <si>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</si>
  <si>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</si>
  <si>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t>ACERO PACOTICONA, Andrey Franco</t>
  </si>
  <si>
    <t>ALANIA GUTIERREZ, Luz Danery</t>
  </si>
  <si>
    <t>CONDORI GUTIERREZ, Carlos</t>
  </si>
  <si>
    <t>CUEVA CHAMBILLA, Yola Dalila</t>
  </si>
  <si>
    <t>GUTIERREZ CAUNA, Jair Camilo</t>
  </si>
  <si>
    <t>GUTIERREZ CAUNA, Leonel Andrade</t>
  </si>
  <si>
    <t>HUAMANTUMA TUCO, Dailyn Sayuri</t>
  </si>
  <si>
    <t>HUANCA CHAVEZ, Dina Zenaida</t>
  </si>
  <si>
    <t>ILLACHURA SOSA, Jhon Alan</t>
  </si>
  <si>
    <t>MAMANI CHAMBILLA, Coosme</t>
  </si>
  <si>
    <t>MANUELO CHAMBILLA, Ronald Rosmel</t>
  </si>
  <si>
    <t>MONTALICO QUENTA, Samin Brayan</t>
  </si>
  <si>
    <t>PACOTICONA MAMANI, Lluz Aryelin</t>
  </si>
  <si>
    <t>QUISPE PACOTICONA, Yomer Alex</t>
  </si>
  <si>
    <t>VENTURA TUYO, Samini Alberto</t>
  </si>
  <si>
    <t>ZAPANA OCSACOPA, Darlene Dayana</t>
  </si>
  <si>
    <t>ADUVIRI BANEGAS, Rosaria Antonia</t>
  </si>
  <si>
    <t>AROHUANCA HUANCAPAZA, Kenyi Leonel</t>
  </si>
  <si>
    <t>CALLATA HUANCA, Sonia Samira</t>
  </si>
  <si>
    <t>CCALLATA CAUNA, Ali Alexander</t>
  </si>
  <si>
    <t>CHOQUECOTA ADUVIRI, Dania Yaneht</t>
  </si>
  <si>
    <t>FLORES MAMANI, Melany Jeasmin</t>
  </si>
  <si>
    <t>MAMANI CALLATA, Luis Angel</t>
  </si>
  <si>
    <t>MAMANI CAUNA, Yoselin Gabriela</t>
  </si>
  <si>
    <t>PACOTICONA GUTIERREZ, Angel Fredy</t>
  </si>
  <si>
    <t>QUISPE MUCHO, Lizbeth Yamiluz</t>
  </si>
  <si>
    <t>MAMANI CAPACUTE, Maricruz Estefani</t>
  </si>
  <si>
    <t>1° A</t>
  </si>
  <si>
    <t>YUREMA EVELIN CONDORI GOMEZ</t>
  </si>
  <si>
    <t>MAMANI TESILLO, Deyvis Joel</t>
  </si>
  <si>
    <t>USECA MAYTA, Jhon Harry</t>
  </si>
  <si>
    <t>1° B</t>
  </si>
  <si>
    <t>CHAMBILLA TORRES, Mery Yesenia</t>
  </si>
  <si>
    <t>CANAZA MAMANI, Sara Aracely</t>
  </si>
  <si>
    <t>MAMANI CHAMBILLA, Sshande Briyith</t>
  </si>
  <si>
    <t>MUCHO RAMOS, Maria Luz Milagros</t>
  </si>
  <si>
    <t>ALANIA GUTIERREZ, Nidward Dasaed</t>
  </si>
  <si>
    <t>GUTIERREZ CHAMBILLA, Roy Zumer</t>
  </si>
  <si>
    <t>CASTILLO TUYO, Noemi Yessenia Danissa</t>
  </si>
  <si>
    <t>GUTIERREZ CONDORI, Brigida J.</t>
  </si>
  <si>
    <t>SACASI CHAMBILLA, William</t>
  </si>
  <si>
    <t>AROHUNACA HUANCAPAZA, Jhaw Deyvid</t>
  </si>
  <si>
    <t>APAZA MAMANI, Danitza</t>
  </si>
  <si>
    <t>Yurema</t>
  </si>
  <si>
    <t>SOSA USECCA, Juan Mario</t>
  </si>
  <si>
    <t>ACERO TORRES, Royer Cristiano</t>
  </si>
  <si>
    <t>CHAMBILLA CAUNA, Sofia Angelica</t>
  </si>
  <si>
    <t>VENTURA GUTIERREZ, Maria Mercedes</t>
  </si>
  <si>
    <t>MAYTA CH. Elizabeth Fiorela</t>
  </si>
  <si>
    <t>MAYA CHOQUECOTA, Yaminna Milagros</t>
  </si>
  <si>
    <t>CHOQUECOTA ADUVIRI, Elizabeth Roxana</t>
  </si>
  <si>
    <t>ADUVIRI CHOQUE, Miriam Lizeth</t>
  </si>
  <si>
    <t>MUCHO MAMANI, Eliana Marilu</t>
  </si>
  <si>
    <t>PACOTICONA MAMANI, Rosmery</t>
  </si>
  <si>
    <t>CONDORI GUTIERREZ, Aldo Mayer</t>
  </si>
  <si>
    <t>ORACHE AQUINO, Jose Maria Luis</t>
  </si>
  <si>
    <t>4TO B</t>
  </si>
  <si>
    <t>YUREMA</t>
  </si>
  <si>
    <t>4TO A</t>
  </si>
  <si>
    <t>ALANOCA ACERO, Kieder Ellis</t>
  </si>
  <si>
    <t>MUCHO CALLACONDO, Songyou Lenin</t>
  </si>
  <si>
    <t>CAPACUTE CUTIPA, Efrain Edwin H.</t>
  </si>
  <si>
    <t>HUAMAN CALIZAYA, Tifany Mayra</t>
  </si>
  <si>
    <t>APAZA PACOTICONA, Maribel Eliana</t>
  </si>
  <si>
    <t>CCALLATA CAUNA, Liz Madeley</t>
  </si>
  <si>
    <t>COLQUE ALANIA, Jhosep Martin</t>
  </si>
  <si>
    <t>MAMANI TORRES, Doris</t>
  </si>
  <si>
    <t>CHAMBI CHOQUE, Carmen Melania</t>
  </si>
  <si>
    <t>TARQUI MAMANI, Roy Yheferson</t>
  </si>
  <si>
    <t>SANDOVAL PEREZ, Lizeth Milagros</t>
  </si>
  <si>
    <t>VENTURA OCSACOPA, Yhocelyn Mayenta Milagros</t>
  </si>
  <si>
    <t>APAZA CAUNA, Madely Estefany</t>
  </si>
  <si>
    <t>MAMANI CHAMBILLA, Criselt Yoselyn</t>
  </si>
  <si>
    <t>JALIRI LUNA, Carlos Dante</t>
  </si>
  <si>
    <t>JALIRI LUNA, Leysi Briseyda</t>
  </si>
  <si>
    <t>ACERO APAZA Diego Henry Jhonel</t>
  </si>
  <si>
    <t>3RO 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</si>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</sst>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8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Bauhaus 93"/>
      <family val="5"/>
    </font>
    <font>
      <b/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1"/>
      <color theme="1"/>
      <name val="Bauhaus 93"/>
      <family val="5"/>
    </font>
    <font>
      <b/>
      <sz val="12"/>
      <color theme="1"/>
      <name val="Arial Rounded MT Bold"/>
      <family val="2"/>
    </font>
    <font>
      <b/>
      <sz val="14"/>
      <color theme="1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Bookshelf Symbol 7"/>
      <family val="2"/>
      <charset val="2"/>
    </font>
    <font>
      <sz val="11"/>
      <color rgb="FF7030A0"/>
      <name val="Calibri"/>
      <family val="2"/>
    </font>
    <font>
      <b/>
      <sz val="11"/>
      <color theme="0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23"/>
      <name val="Bahnschrift Light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24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2"/>
      <color theme="1"/>
      <name val="Arial Nova Light"/>
      <family val="2"/>
    </font>
    <font>
      <b/>
      <sz val="11"/>
      <color theme="1"/>
      <name val="Times New Roman"/>
      <family val="1"/>
    </font>
    <font>
      <sz val="11"/>
      <color theme="1"/>
      <name val="Arial Nova Cond"/>
      <family val="2"/>
    </font>
    <font>
      <sz val="11"/>
      <color rgb="FF000000"/>
      <name val="Schadow BT"/>
      <family val="1"/>
    </font>
    <font>
      <b/>
      <sz val="14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0"/>
        <bgColor rgb="FFE11F8E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99"/>
        <bgColor rgb="FFE2EFD9"/>
      </patternFill>
    </fill>
    <fill>
      <patternFill patternType="solid">
        <fgColor rgb="FF62983E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CC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/>
    <xf numFmtId="0" fontId="7" fillId="2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4" fillId="6" borderId="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18" fillId="0" borderId="5" xfId="0" applyFont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9" fillId="0" borderId="8" xfId="0" applyFont="1" applyBorder="1"/>
    <xf numFmtId="0" fontId="0" fillId="0" borderId="9" xfId="0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wrapText="1"/>
    </xf>
    <xf numFmtId="0" fontId="19" fillId="0" borderId="10" xfId="0" applyFont="1" applyBorder="1"/>
    <xf numFmtId="0" fontId="22" fillId="0" borderId="11" xfId="0" applyFont="1" applyBorder="1" applyAlignment="1">
      <alignment horizontal="center" vertical="center" wrapText="1"/>
    </xf>
    <xf numFmtId="0" fontId="23" fillId="10" borderId="5" xfId="0" applyFont="1" applyFill="1" applyBorder="1" applyAlignment="1">
      <alignment wrapText="1"/>
    </xf>
    <xf numFmtId="0" fontId="23" fillId="10" borderId="5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center" vertical="center"/>
    </xf>
    <xf numFmtId="0" fontId="24" fillId="11" borderId="5" xfId="0" applyFont="1" applyFill="1" applyBorder="1" applyAlignment="1">
      <alignment horizontal="center" vertical="center"/>
    </xf>
    <xf numFmtId="0" fontId="25" fillId="7" borderId="12" xfId="0" applyFont="1" applyFill="1" applyBorder="1"/>
    <xf numFmtId="0" fontId="25" fillId="12" borderId="5" xfId="0" applyFont="1" applyFill="1" applyBorder="1" applyAlignment="1">
      <alignment horizontal="center" vertical="center"/>
    </xf>
    <xf numFmtId="0" fontId="0" fillId="12" borderId="5" xfId="0" applyFill="1" applyBorder="1" applyAlignment="1">
      <alignment horizontal="center"/>
    </xf>
    <xf numFmtId="9" fontId="0" fillId="7" borderId="5" xfId="1" applyFont="1" applyFill="1" applyBorder="1"/>
    <xf numFmtId="0" fontId="25" fillId="13" borderId="12" xfId="0" applyFont="1" applyFill="1" applyBorder="1"/>
    <xf numFmtId="0" fontId="0" fillId="13" borderId="5" xfId="0" applyFill="1" applyBorder="1" applyAlignment="1">
      <alignment horizontal="center"/>
    </xf>
    <xf numFmtId="9" fontId="0" fillId="13" borderId="5" xfId="1" applyFont="1" applyFill="1" applyBorder="1"/>
    <xf numFmtId="0" fontId="25" fillId="14" borderId="13" xfId="0" applyFont="1" applyFill="1" applyBorder="1"/>
    <xf numFmtId="0" fontId="0" fillId="14" borderId="5" xfId="0" applyFill="1" applyBorder="1" applyAlignment="1">
      <alignment horizontal="center"/>
    </xf>
    <xf numFmtId="9" fontId="0" fillId="14" borderId="5" xfId="1" applyFont="1" applyFill="1" applyBorder="1"/>
    <xf numFmtId="0" fontId="25" fillId="8" borderId="14" xfId="0" applyFont="1" applyFill="1" applyBorder="1"/>
    <xf numFmtId="9" fontId="0" fillId="8" borderId="5" xfId="1" applyFont="1" applyFill="1" applyBorder="1"/>
    <xf numFmtId="0" fontId="28" fillId="15" borderId="5" xfId="0" applyFont="1" applyFill="1" applyBorder="1"/>
    <xf numFmtId="0" fontId="25" fillId="16" borderId="5" xfId="0" applyFont="1" applyFill="1" applyBorder="1" applyAlignment="1">
      <alignment horizontal="center" vertical="center"/>
    </xf>
    <xf numFmtId="9" fontId="2" fillId="17" borderId="5" xfId="1" applyFont="1" applyFill="1" applyBorder="1"/>
    <xf numFmtId="0" fontId="25" fillId="0" borderId="0" xfId="0" applyFont="1"/>
    <xf numFmtId="0" fontId="25" fillId="0" borderId="0" xfId="0" applyFont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center"/>
    </xf>
    <xf numFmtId="0" fontId="30" fillId="18" borderId="5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0" borderId="5" xfId="0" applyFont="1" applyFill="1" applyBorder="1" applyAlignment="1">
      <alignment horizontal="center" vertical="center"/>
    </xf>
    <xf numFmtId="0" fontId="30" fillId="20" borderId="5" xfId="0" applyFont="1" applyFill="1" applyBorder="1" applyAlignment="1">
      <alignment horizontal="center" vertical="center"/>
    </xf>
    <xf numFmtId="0" fontId="25" fillId="7" borderId="15" xfId="0" applyFont="1" applyFill="1" applyBorder="1"/>
    <xf numFmtId="0" fontId="0" fillId="7" borderId="16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3" borderId="16" xfId="0" applyFill="1" applyBorder="1" applyAlignment="1">
      <alignment horizontal="center"/>
    </xf>
    <xf numFmtId="0" fontId="25" fillId="14" borderId="17" xfId="0" applyFont="1" applyFill="1" applyBorder="1"/>
    <xf numFmtId="0" fontId="0" fillId="14" borderId="16" xfId="0" applyFill="1" applyBorder="1" applyAlignment="1">
      <alignment horizontal="center"/>
    </xf>
    <xf numFmtId="0" fontId="25" fillId="8" borderId="18" xfId="0" applyFont="1" applyFill="1" applyBorder="1"/>
    <xf numFmtId="0" fontId="0" fillId="8" borderId="16" xfId="0" applyFill="1" applyBorder="1" applyAlignment="1">
      <alignment horizontal="center"/>
    </xf>
    <xf numFmtId="0" fontId="2" fillId="17" borderId="0" xfId="0" applyFont="1" applyFill="1"/>
    <xf numFmtId="0" fontId="0" fillId="16" borderId="5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1" borderId="5" xfId="0" applyFill="1" applyBorder="1" applyAlignment="1">
      <alignment textRotation="255" shrinkToFit="1"/>
    </xf>
    <xf numFmtId="0" fontId="0" fillId="2" borderId="5" xfId="0" applyFill="1" applyBorder="1" applyAlignment="1">
      <alignment textRotation="255" shrinkToFit="1"/>
    </xf>
    <xf numFmtId="0" fontId="0" fillId="22" borderId="5" xfId="0" applyFill="1" applyBorder="1" applyAlignment="1">
      <alignment textRotation="255" shrinkToFit="1"/>
    </xf>
    <xf numFmtId="9" fontId="0" fillId="23" borderId="5" xfId="1" applyFont="1" applyFill="1" applyBorder="1"/>
    <xf numFmtId="0" fontId="25" fillId="13" borderId="19" xfId="0" applyFont="1" applyFill="1" applyBorder="1"/>
    <xf numFmtId="9" fontId="0" fillId="24" borderId="5" xfId="1" applyFont="1" applyFill="1" applyBorder="1"/>
    <xf numFmtId="9" fontId="0" fillId="25" borderId="5" xfId="1" applyFont="1" applyFill="1" applyBorder="1"/>
    <xf numFmtId="0" fontId="3" fillId="0" borderId="0" xfId="0" applyFont="1" applyAlignment="1">
      <alignment horizontal="center"/>
    </xf>
    <xf numFmtId="0" fontId="0" fillId="6" borderId="5" xfId="0" applyFill="1" applyBorder="1"/>
    <xf numFmtId="0" fontId="11" fillId="6" borderId="5" xfId="0" applyFont="1" applyFill="1" applyBorder="1" applyAlignment="1">
      <alignment horizontal="center"/>
    </xf>
    <xf numFmtId="0" fontId="16" fillId="7" borderId="5" xfId="0" applyFont="1" applyFill="1" applyBorder="1"/>
    <xf numFmtId="0" fontId="16" fillId="9" borderId="5" xfId="0" applyFont="1" applyFill="1" applyBorder="1"/>
    <xf numFmtId="0" fontId="16" fillId="28" borderId="5" xfId="0" applyFont="1" applyFill="1" applyBorder="1"/>
    <xf numFmtId="0" fontId="18" fillId="7" borderId="5" xfId="0" applyFont="1" applyFill="1" applyBorder="1" applyAlignment="1">
      <alignment horizontal="center"/>
    </xf>
    <xf numFmtId="0" fontId="37" fillId="9" borderId="5" xfId="0" applyFont="1" applyFill="1" applyBorder="1" applyAlignment="1">
      <alignment horizontal="center"/>
    </xf>
    <xf numFmtId="0" fontId="37" fillId="28" borderId="5" xfId="0" applyFont="1" applyFill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31" fillId="29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21" borderId="5" xfId="0" applyFont="1" applyFill="1" applyBorder="1" applyAlignment="1">
      <alignment textRotation="255" shrinkToFit="1"/>
    </xf>
    <xf numFmtId="9" fontId="0" fillId="0" borderId="5" xfId="0" applyNumberFormat="1" applyBorder="1"/>
    <xf numFmtId="0" fontId="41" fillId="0" borderId="0" xfId="0" applyFont="1" applyAlignment="1">
      <alignment horizontal="center"/>
    </xf>
    <xf numFmtId="0" fontId="6" fillId="0" borderId="0" xfId="0" applyFont="1"/>
    <xf numFmtId="0" fontId="15" fillId="6" borderId="5" xfId="0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7" borderId="5" xfId="0" applyFill="1" applyBorder="1"/>
    <xf numFmtId="0" fontId="0" fillId="9" borderId="5" xfId="0" applyFill="1" applyBorder="1"/>
    <xf numFmtId="0" fontId="0" fillId="3" borderId="5" xfId="0" applyFill="1" applyBorder="1"/>
    <xf numFmtId="0" fontId="45" fillId="0" borderId="5" xfId="0" applyFont="1" applyBorder="1" applyAlignment="1">
      <alignment horizontal="center" vertical="center"/>
    </xf>
    <xf numFmtId="0" fontId="45" fillId="7" borderId="5" xfId="0" applyFont="1" applyFill="1" applyBorder="1" applyAlignment="1">
      <alignment horizontal="center" vertical="center"/>
    </xf>
    <xf numFmtId="0" fontId="45" fillId="9" borderId="5" xfId="0" applyFont="1" applyFill="1" applyBorder="1" applyAlignment="1">
      <alignment horizontal="center" vertical="center"/>
    </xf>
    <xf numFmtId="0" fontId="45" fillId="3" borderId="5" xfId="0" applyFont="1" applyFill="1" applyBorder="1" applyAlignment="1">
      <alignment horizontal="center" vertical="center"/>
    </xf>
    <xf numFmtId="0" fontId="0" fillId="14" borderId="5" xfId="0" applyFill="1" applyBorder="1"/>
    <xf numFmtId="0" fontId="0" fillId="8" borderId="5" xfId="0" applyFill="1" applyBorder="1"/>
    <xf numFmtId="0" fontId="25" fillId="16" borderId="5" xfId="0" applyFont="1" applyFill="1" applyBorder="1" applyAlignment="1">
      <alignment horizontal="right" vertical="center"/>
    </xf>
    <xf numFmtId="0" fontId="31" fillId="21" borderId="5" xfId="0" applyFont="1" applyFill="1" applyBorder="1" applyAlignment="1">
      <alignment horizontal="center" vertical="center"/>
    </xf>
    <xf numFmtId="0" fontId="25" fillId="7" borderId="5" xfId="0" applyFont="1" applyFill="1" applyBorder="1"/>
    <xf numFmtId="0" fontId="25" fillId="14" borderId="5" xfId="0" applyFont="1" applyFill="1" applyBorder="1"/>
    <xf numFmtId="0" fontId="25" fillId="8" borderId="5" xfId="0" applyFont="1" applyFill="1" applyBorder="1"/>
    <xf numFmtId="0" fontId="2" fillId="17" borderId="5" xfId="0" applyFont="1" applyFill="1" applyBorder="1"/>
    <xf numFmtId="0" fontId="0" fillId="16" borderId="5" xfId="0" applyFill="1" applyBorder="1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20" xfId="0" applyBorder="1" applyAlignment="1">
      <alignment horizontal="left"/>
    </xf>
    <xf numFmtId="0" fontId="0" fillId="7" borderId="16" xfId="0" applyFill="1" applyBorder="1"/>
    <xf numFmtId="0" fontId="0" fillId="14" borderId="16" xfId="0" applyFill="1" applyBorder="1"/>
    <xf numFmtId="0" fontId="0" fillId="8" borderId="16" xfId="0" applyFill="1" applyBorder="1"/>
    <xf numFmtId="9" fontId="0" fillId="21" borderId="5" xfId="1" applyFont="1" applyFill="1" applyBorder="1"/>
    <xf numFmtId="9" fontId="0" fillId="30" borderId="5" xfId="1" applyFont="1" applyFill="1" applyBorder="1"/>
    <xf numFmtId="9" fontId="0" fillId="6" borderId="5" xfId="1" applyFont="1" applyFill="1" applyBorder="1"/>
    <xf numFmtId="9" fontId="0" fillId="31" borderId="5" xfId="1" applyFont="1" applyFill="1" applyBorder="1"/>
    <xf numFmtId="0" fontId="25" fillId="32" borderId="21" xfId="0" applyFont="1" applyFill="1" applyBorder="1"/>
    <xf numFmtId="0" fontId="48" fillId="0" borderId="5" xfId="0" applyFont="1" applyBorder="1" applyAlignment="1">
      <alignment horizontal="center" vertical="center"/>
    </xf>
    <xf numFmtId="0" fontId="34" fillId="27" borderId="5" xfId="0" applyFont="1" applyFill="1" applyBorder="1" applyAlignment="1">
      <alignment horizontal="left" wrapText="1"/>
    </xf>
    <xf numFmtId="0" fontId="35" fillId="0" borderId="3" xfId="0" applyFont="1" applyBorder="1" applyAlignment="1">
      <alignment horizontal="center" wrapText="1"/>
    </xf>
    <xf numFmtId="0" fontId="35" fillId="0" borderId="4" xfId="0" applyFont="1" applyBorder="1" applyAlignment="1">
      <alignment horizontal="center" wrapText="1"/>
    </xf>
    <xf numFmtId="0" fontId="22" fillId="26" borderId="5" xfId="0" applyFont="1" applyFill="1" applyBorder="1" applyAlignment="1">
      <alignment horizontal="center"/>
    </xf>
    <xf numFmtId="0" fontId="34" fillId="27" borderId="2" xfId="0" applyFont="1" applyFill="1" applyBorder="1" applyAlignment="1">
      <alignment horizontal="left" wrapText="1"/>
    </xf>
    <xf numFmtId="0" fontId="34" fillId="27" borderId="3" xfId="0" applyFont="1" applyFill="1" applyBorder="1" applyAlignment="1">
      <alignment horizontal="left" wrapText="1"/>
    </xf>
    <xf numFmtId="0" fontId="34" fillId="27" borderId="4" xfId="0" applyFont="1" applyFill="1" applyBorder="1" applyAlignment="1">
      <alignment horizontal="left" wrapText="1"/>
    </xf>
    <xf numFmtId="0" fontId="35" fillId="12" borderId="3" xfId="0" applyFont="1" applyFill="1" applyBorder="1" applyAlignment="1">
      <alignment horizontal="center" wrapText="1"/>
    </xf>
    <xf numFmtId="0" fontId="35" fillId="12" borderId="4" xfId="0" applyFont="1" applyFill="1" applyBorder="1" applyAlignment="1">
      <alignment horizontal="center" wrapText="1"/>
    </xf>
    <xf numFmtId="0" fontId="34" fillId="12" borderId="3" xfId="0" applyFont="1" applyFill="1" applyBorder="1" applyAlignment="1">
      <alignment horizontal="center" wrapText="1"/>
    </xf>
    <xf numFmtId="0" fontId="34" fillId="12" borderId="4" xfId="0" applyFont="1" applyFill="1" applyBorder="1" applyAlignment="1">
      <alignment horizontal="center" wrapText="1"/>
    </xf>
    <xf numFmtId="0" fontId="0" fillId="8" borderId="5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28" fillId="17" borderId="2" xfId="0" applyFont="1" applyFill="1" applyBorder="1" applyAlignment="1">
      <alignment horizontal="center"/>
    </xf>
    <xf numFmtId="0" fontId="28" fillId="17" borderId="3" xfId="0" applyFont="1" applyFill="1" applyBorder="1" applyAlignment="1">
      <alignment horizontal="center"/>
    </xf>
    <xf numFmtId="0" fontId="28" fillId="17" borderId="4" xfId="0" applyFont="1" applyFill="1" applyBorder="1" applyAlignment="1">
      <alignment horizontal="center"/>
    </xf>
    <xf numFmtId="0" fontId="29" fillId="18" borderId="2" xfId="0" applyFont="1" applyFill="1" applyBorder="1" applyAlignment="1">
      <alignment horizontal="center" wrapText="1"/>
    </xf>
    <xf numFmtId="0" fontId="29" fillId="18" borderId="3" xfId="0" applyFont="1" applyFill="1" applyBorder="1" applyAlignment="1">
      <alignment horizontal="center" wrapText="1"/>
    </xf>
    <xf numFmtId="0" fontId="29" fillId="18" borderId="4" xfId="0" applyFont="1" applyFill="1" applyBorder="1" applyAlignment="1">
      <alignment horizont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19" borderId="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4" fillId="26" borderId="5" xfId="0" applyFont="1" applyFill="1" applyBorder="1" applyAlignment="1">
      <alignment horizontal="center" wrapText="1"/>
    </xf>
    <xf numFmtId="0" fontId="30" fillId="2" borderId="5" xfId="0" applyFont="1" applyFill="1" applyBorder="1" applyAlignment="1">
      <alignment horizontal="center" vertical="center"/>
    </xf>
    <xf numFmtId="0" fontId="30" fillId="19" borderId="2" xfId="0" applyFont="1" applyFill="1" applyBorder="1" applyAlignment="1">
      <alignment horizontal="center" vertical="center" wrapText="1"/>
    </xf>
    <xf numFmtId="0" fontId="30" fillId="19" borderId="3" xfId="0" applyFont="1" applyFill="1" applyBorder="1" applyAlignment="1">
      <alignment horizontal="center" vertical="center" wrapText="1"/>
    </xf>
    <xf numFmtId="0" fontId="30" fillId="19" borderId="4" xfId="0" applyFont="1" applyFill="1" applyBorder="1" applyAlignment="1">
      <alignment horizontal="center" vertical="center" wrapText="1"/>
    </xf>
    <xf numFmtId="0" fontId="12" fillId="26" borderId="2" xfId="0" applyFont="1" applyFill="1" applyBorder="1" applyAlignment="1">
      <alignment horizontal="center" wrapText="1"/>
    </xf>
    <xf numFmtId="0" fontId="12" fillId="26" borderId="3" xfId="0" applyFont="1" applyFill="1" applyBorder="1" applyAlignment="1">
      <alignment horizontal="center" wrapText="1"/>
    </xf>
    <xf numFmtId="0" fontId="12" fillId="26" borderId="4" xfId="0" applyFont="1" applyFill="1" applyBorder="1" applyAlignment="1">
      <alignment horizontal="center" wrapText="1"/>
    </xf>
    <xf numFmtId="0" fontId="42" fillId="26" borderId="2" xfId="0" applyFont="1" applyFill="1" applyBorder="1" applyAlignment="1">
      <alignment horizontal="center" vertical="center"/>
    </xf>
    <xf numFmtId="0" fontId="42" fillId="26" borderId="4" xfId="0" applyFont="1" applyFill="1" applyBorder="1" applyAlignment="1">
      <alignment horizontal="center" vertical="center"/>
    </xf>
    <xf numFmtId="0" fontId="43" fillId="26" borderId="2" xfId="0" applyFont="1" applyFill="1" applyBorder="1" applyAlignment="1">
      <alignment horizontal="center" vertical="center" wrapText="1"/>
    </xf>
    <xf numFmtId="0" fontId="43" fillId="26" borderId="3" xfId="0" applyFont="1" applyFill="1" applyBorder="1" applyAlignment="1">
      <alignment horizontal="center" vertical="center" wrapText="1"/>
    </xf>
    <xf numFmtId="0" fontId="43" fillId="26" borderId="4" xfId="0" applyFont="1" applyFill="1" applyBorder="1" applyAlignment="1">
      <alignment horizontal="center" vertical="center" wrapText="1"/>
    </xf>
    <xf numFmtId="0" fontId="43" fillId="26" borderId="2" xfId="0" applyFont="1" applyFill="1" applyBorder="1" applyAlignment="1">
      <alignment horizontal="center" wrapText="1"/>
    </xf>
    <xf numFmtId="0" fontId="43" fillId="26" borderId="3" xfId="0" applyFont="1" applyFill="1" applyBorder="1" applyAlignment="1">
      <alignment horizontal="center" wrapText="1"/>
    </xf>
    <xf numFmtId="0" fontId="43" fillId="26" borderId="4" xfId="0" applyFont="1" applyFill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6" fillId="21" borderId="5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5" fillId="21" borderId="2" xfId="0" applyFont="1" applyFill="1" applyBorder="1" applyAlignment="1">
      <alignment horizontal="center" vertical="center"/>
    </xf>
    <xf numFmtId="0" fontId="15" fillId="21" borderId="4" xfId="0" applyFont="1" applyFill="1" applyBorder="1" applyAlignment="1">
      <alignment horizontal="center" vertical="center"/>
    </xf>
    <xf numFmtId="0" fontId="40" fillId="0" borderId="0" xfId="0" applyFont="1" applyAlignment="1" applyProtection="1">
      <alignment horizont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A5-4E64-966F-E9C36504926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A5-4E64-966F-E9C365049262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A5-4E64-966F-E9C36504926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A5-4E64-966F-E9C36504926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027B629-CF90-4EDD-A51F-3C308B18FF26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DA5-4E64-966F-E9C36504926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034EEAF-5B15-4B99-ABA2-0F8919EDFDAC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DA5-4E64-966F-E9C3650492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'[1]SEGUNDO B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'[1]SEGUNDO B SEC'!$AE$49:$AE$51</c:f>
              <c:numCache>
                <c:formatCode>General</c:formatCode>
                <c:ptCount val="3"/>
                <c:pt idx="0">
                  <c:v>0.3914285714285714</c:v>
                </c:pt>
                <c:pt idx="1">
                  <c:v>0.58857142857142852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A5-4E64-966F-E9C36504926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'[1]QUINTO A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SEC'!$E$66:$G$66</c:f>
              <c:numCache>
                <c:formatCode>General</c:formatCode>
                <c:ptCount val="3"/>
                <c:pt idx="0">
                  <c:v>0.77083333333333337</c:v>
                </c:pt>
                <c:pt idx="1">
                  <c:v>0.57386363636363635</c:v>
                </c:pt>
                <c:pt idx="2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C-44B7-9FE2-7937FFAF19A7}"/>
            </c:ext>
          </c:extLst>
        </c:ser>
        <c:ser>
          <c:idx val="1"/>
          <c:order val="1"/>
          <c:tx>
            <c:strRef>
              <c:f>'[1]QUINTO A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SEC'!$E$67:$G$67</c:f>
              <c:numCache>
                <c:formatCode>General</c:formatCode>
                <c:ptCount val="3"/>
                <c:pt idx="0">
                  <c:v>0.21875</c:v>
                </c:pt>
                <c:pt idx="1">
                  <c:v>0.40340909090909088</c:v>
                </c:pt>
                <c:pt idx="2">
                  <c:v>0.5234375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C-44B7-9FE2-7937FFAF19A7}"/>
            </c:ext>
          </c:extLst>
        </c:ser>
        <c:ser>
          <c:idx val="3"/>
          <c:order val="2"/>
          <c:tx>
            <c:strRef>
              <c:f>'[1]QUINTO A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SEC'!$E$68:$G$68</c:f>
              <c:numCache>
                <c:formatCode>General</c:formatCode>
                <c:ptCount val="3"/>
                <c:pt idx="0">
                  <c:v>1.0416666666666666E-2</c:v>
                </c:pt>
                <c:pt idx="1">
                  <c:v>2.2727272727272728E-2</c:v>
                </c:pt>
                <c:pt idx="2">
                  <c:v>3.90625E-2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4C-44B7-9FE2-7937FFAF19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'[1]QUINTO A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SEC'!$E$66:$G$66</c:f>
              <c:numCache>
                <c:formatCode>General</c:formatCode>
                <c:ptCount val="3"/>
                <c:pt idx="0">
                  <c:v>0.77083333333333337</c:v>
                </c:pt>
                <c:pt idx="1">
                  <c:v>0.57386363636363635</c:v>
                </c:pt>
                <c:pt idx="2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E-4A99-82D8-FDC663574C6E}"/>
            </c:ext>
          </c:extLst>
        </c:ser>
        <c:ser>
          <c:idx val="1"/>
          <c:order val="1"/>
          <c:tx>
            <c:strRef>
              <c:f>'[1]QUINTO A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SEC'!$E$67:$G$67</c:f>
              <c:numCache>
                <c:formatCode>General</c:formatCode>
                <c:ptCount val="3"/>
                <c:pt idx="0">
                  <c:v>0.21875</c:v>
                </c:pt>
                <c:pt idx="1">
                  <c:v>0.40340909090909088</c:v>
                </c:pt>
                <c:pt idx="2">
                  <c:v>0.5234375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7E-4A99-82D8-FDC663574C6E}"/>
            </c:ext>
          </c:extLst>
        </c:ser>
        <c:ser>
          <c:idx val="3"/>
          <c:order val="2"/>
          <c:tx>
            <c:strRef>
              <c:f>'[1]QUINTO A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SEC'!$E$68:$G$68</c:f>
              <c:numCache>
                <c:formatCode>General</c:formatCode>
                <c:ptCount val="3"/>
                <c:pt idx="0">
                  <c:v>1.0416666666666666E-2</c:v>
                </c:pt>
                <c:pt idx="1">
                  <c:v>2.2727272727272728E-2</c:v>
                </c:pt>
                <c:pt idx="2">
                  <c:v>3.90625E-2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7E-4A99-82D8-FDC663574C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'[1]QUINTO A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SEC'!$E$66:$G$66</c:f>
              <c:numCache>
                <c:formatCode>General</c:formatCode>
                <c:ptCount val="3"/>
                <c:pt idx="0">
                  <c:v>0.77083333333333337</c:v>
                </c:pt>
                <c:pt idx="1">
                  <c:v>0.57386363636363635</c:v>
                </c:pt>
                <c:pt idx="2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6-48F5-A98B-78A9C18BCEA6}"/>
            </c:ext>
          </c:extLst>
        </c:ser>
        <c:ser>
          <c:idx val="1"/>
          <c:order val="1"/>
          <c:tx>
            <c:strRef>
              <c:f>'[1]QUINTO A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SEC'!$E$67:$G$67</c:f>
              <c:numCache>
                <c:formatCode>General</c:formatCode>
                <c:ptCount val="3"/>
                <c:pt idx="0">
                  <c:v>0.21875</c:v>
                </c:pt>
                <c:pt idx="1">
                  <c:v>0.40340909090909088</c:v>
                </c:pt>
                <c:pt idx="2">
                  <c:v>0.5234375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6-48F5-A98B-78A9C18BCEA6}"/>
            </c:ext>
          </c:extLst>
        </c:ser>
        <c:ser>
          <c:idx val="3"/>
          <c:order val="2"/>
          <c:tx>
            <c:strRef>
              <c:f>'[1]QUINTO A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SEC'!$E$68:$G$68</c:f>
              <c:numCache>
                <c:formatCode>General</c:formatCode>
                <c:ptCount val="3"/>
                <c:pt idx="0">
                  <c:v>1.0416666666666666E-2</c:v>
                </c:pt>
                <c:pt idx="1">
                  <c:v>2.2727272727272728E-2</c:v>
                </c:pt>
                <c:pt idx="2">
                  <c:v>3.90625E-2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6-48F5-A98B-78A9C18BCE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'[1]QUINTO A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SEC'!$E$66:$G$66</c:f>
              <c:numCache>
                <c:formatCode>General</c:formatCode>
                <c:ptCount val="3"/>
                <c:pt idx="0">
                  <c:v>0.77083333333333337</c:v>
                </c:pt>
                <c:pt idx="1">
                  <c:v>0.57386363636363635</c:v>
                </c:pt>
                <c:pt idx="2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F-49DA-BE9A-3D5A2EF6AB3E}"/>
            </c:ext>
          </c:extLst>
        </c:ser>
        <c:ser>
          <c:idx val="1"/>
          <c:order val="1"/>
          <c:tx>
            <c:strRef>
              <c:f>'[1]QUINTO A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SEC'!$E$67:$G$67</c:f>
              <c:numCache>
                <c:formatCode>General</c:formatCode>
                <c:ptCount val="3"/>
                <c:pt idx="0">
                  <c:v>0.21875</c:v>
                </c:pt>
                <c:pt idx="1">
                  <c:v>0.40340909090909088</c:v>
                </c:pt>
                <c:pt idx="2">
                  <c:v>0.5234375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F-49DA-BE9A-3D5A2EF6AB3E}"/>
            </c:ext>
          </c:extLst>
        </c:ser>
        <c:ser>
          <c:idx val="3"/>
          <c:order val="2"/>
          <c:tx>
            <c:strRef>
              <c:f>'[1]QUINTO A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SEC'!$E$68:$G$68</c:f>
              <c:numCache>
                <c:formatCode>General</c:formatCode>
                <c:ptCount val="3"/>
                <c:pt idx="0">
                  <c:v>1.0416666666666666E-2</c:v>
                </c:pt>
                <c:pt idx="1">
                  <c:v>2.2727272727272728E-2</c:v>
                </c:pt>
                <c:pt idx="2">
                  <c:v>3.90625E-2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F-49DA-BE9A-3D5A2EF6AB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EE-456D-9940-20CEA6342BC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EE-456D-9940-20CEA6342BC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EE-456D-9940-20CEA6342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'[1]QUINTO B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'[1]QUINTO B SEC'!$AE$49:$AE$51</c:f>
              <c:numCache>
                <c:formatCode>General</c:formatCode>
                <c:ptCount val="3"/>
                <c:pt idx="0">
                  <c:v>0.48571428571428571</c:v>
                </c:pt>
                <c:pt idx="1">
                  <c:v>0.50857142857142856</c:v>
                </c:pt>
                <c:pt idx="2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EE-456D-9940-20CEA6342BC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'[1]QUINTO B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B SEC'!$E$66:$G$66</c:f>
              <c:numCache>
                <c:formatCode>General</c:formatCode>
                <c:ptCount val="3"/>
                <c:pt idx="0">
                  <c:v>0.61428571428571432</c:v>
                </c:pt>
                <c:pt idx="1">
                  <c:v>0.46103896103896103</c:v>
                </c:pt>
                <c:pt idx="2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2-4822-AE6B-6146BC89C4C4}"/>
            </c:ext>
          </c:extLst>
        </c:ser>
        <c:ser>
          <c:idx val="1"/>
          <c:order val="1"/>
          <c:tx>
            <c:strRef>
              <c:f>'[1]QUINTO B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B SEC'!$E$67:$G$67</c:f>
              <c:numCache>
                <c:formatCode>General</c:formatCode>
                <c:ptCount val="3"/>
                <c:pt idx="0">
                  <c:v>0.38571428571428573</c:v>
                </c:pt>
                <c:pt idx="1">
                  <c:v>0.53246753246753242</c:v>
                </c:pt>
                <c:pt idx="2">
                  <c:v>0.54761904761904767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2-4822-AE6B-6146BC89C4C4}"/>
            </c:ext>
          </c:extLst>
        </c:ser>
        <c:ser>
          <c:idx val="3"/>
          <c:order val="2"/>
          <c:tx>
            <c:strRef>
              <c:f>'[1]QUINTO B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B SEC'!$E$68:$G$68</c:f>
              <c:numCache>
                <c:formatCode>General</c:formatCode>
                <c:ptCount val="3"/>
                <c:pt idx="0">
                  <c:v>0</c:v>
                </c:pt>
                <c:pt idx="1">
                  <c:v>6.4935064935064939E-3</c:v>
                </c:pt>
                <c:pt idx="2">
                  <c:v>7.9365079365079361E-3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2-4822-AE6B-6146BC89C4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'[1]SEGUNDO B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'[1]SEGUNDO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'[1]SEGUNDO B SEC'!$E$66:$G$66</c:f>
              <c:numCache>
                <c:formatCode>General</c:formatCode>
                <c:ptCount val="3"/>
                <c:pt idx="0">
                  <c:v>0.44285714285714284</c:v>
                </c:pt>
                <c:pt idx="1">
                  <c:v>0.36224489795918369</c:v>
                </c:pt>
                <c:pt idx="2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7-476D-AB88-2921ED07BDE4}"/>
            </c:ext>
          </c:extLst>
        </c:ser>
        <c:ser>
          <c:idx val="1"/>
          <c:order val="1"/>
          <c:tx>
            <c:strRef>
              <c:f>'[1]SEGUNDO B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'[1]SEGUNDO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'[1]SEGUNDO B SEC'!$E$67:$G$67</c:f>
              <c:numCache>
                <c:formatCode>General</c:formatCode>
                <c:ptCount val="3"/>
                <c:pt idx="0">
                  <c:v>0.47142857142857142</c:v>
                </c:pt>
                <c:pt idx="1">
                  <c:v>0.63265306122448983</c:v>
                </c:pt>
                <c:pt idx="2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7-476D-AB88-2921ED07BDE4}"/>
            </c:ext>
          </c:extLst>
        </c:ser>
        <c:ser>
          <c:idx val="3"/>
          <c:order val="2"/>
          <c:tx>
            <c:strRef>
              <c:f>'[1]SEGUNDO B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'[1]SEGUNDO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'[1]SEGUNDO B SEC'!$E$68:$G$68</c:f>
              <c:numCache>
                <c:formatCode>General</c:formatCode>
                <c:ptCount val="3"/>
                <c:pt idx="0">
                  <c:v>8.5714285714285715E-2</c:v>
                </c:pt>
                <c:pt idx="1">
                  <c:v>5.1020408163265302E-3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7-476D-AB88-2921ED07BD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F7-41C9-A4DE-74B080434D5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F7-41C9-A4DE-74B080434D5C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F7-41C9-A4DE-74B080434D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'[1]SEGUNDO B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'[1]SEGUNDO B SEC'!$AE$49:$AE$51</c:f>
              <c:numCache>
                <c:formatCode>General</c:formatCode>
                <c:ptCount val="3"/>
                <c:pt idx="0">
                  <c:v>0.3914285714285714</c:v>
                </c:pt>
                <c:pt idx="1">
                  <c:v>0.58857142857142852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F7-41C9-A4DE-74B080434D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'[1]SEGUNDO B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'[1]SEGUNDO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'[1]SEGUNDO B SEC'!$E$66:$G$66</c:f>
              <c:numCache>
                <c:formatCode>General</c:formatCode>
                <c:ptCount val="3"/>
                <c:pt idx="0">
                  <c:v>0.44285714285714284</c:v>
                </c:pt>
                <c:pt idx="1">
                  <c:v>0.36224489795918369</c:v>
                </c:pt>
                <c:pt idx="2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B-487F-8F71-77B5D95AD960}"/>
            </c:ext>
          </c:extLst>
        </c:ser>
        <c:ser>
          <c:idx val="1"/>
          <c:order val="1"/>
          <c:tx>
            <c:strRef>
              <c:f>'[1]SEGUNDO B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'[1]SEGUNDO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'[1]SEGUNDO B SEC'!$E$67:$G$67</c:f>
              <c:numCache>
                <c:formatCode>General</c:formatCode>
                <c:ptCount val="3"/>
                <c:pt idx="0">
                  <c:v>0.47142857142857142</c:v>
                </c:pt>
                <c:pt idx="1">
                  <c:v>0.63265306122448983</c:v>
                </c:pt>
                <c:pt idx="2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B-487F-8F71-77B5D95AD960}"/>
            </c:ext>
          </c:extLst>
        </c:ser>
        <c:ser>
          <c:idx val="3"/>
          <c:order val="2"/>
          <c:tx>
            <c:strRef>
              <c:f>'[1]SEGUNDO B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'[1]SEGUNDO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'[1]SEGUNDO B SEC'!$E$68:$G$68</c:f>
              <c:numCache>
                <c:formatCode>General</c:formatCode>
                <c:ptCount val="3"/>
                <c:pt idx="0">
                  <c:v>8.5714285714285715E-2</c:v>
                </c:pt>
                <c:pt idx="1">
                  <c:v>5.1020408163265302E-3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4B-487F-8F71-77B5D95AD9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6-4324-8954-AD23F52469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6676-4324-8954-AD23F52469B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43C-4B01-883E-2783708A4A6B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43C-4B01-883E-2783708A4A6B}"/>
            </c:ext>
          </c:extLst>
        </c:ser>
        <c:ser>
          <c:idx val="2"/>
          <c:order val="2"/>
          <c:tx>
            <c:v>Inadecuadas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43C-4B01-883E-2783708A4A6B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43C-4B01-883E-2783708A4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09-46AD-98AA-6B0E9817623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09-46AD-98AA-6B0E9817623A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09-46AD-98AA-6B0E981762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'[1]SEGUNDO B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'[1]SEGUNDO B SEC'!$AE$49:$AE$51</c:f>
              <c:numCache>
                <c:formatCode>General</c:formatCode>
                <c:ptCount val="3"/>
                <c:pt idx="0">
                  <c:v>0.3914285714285714</c:v>
                </c:pt>
                <c:pt idx="1">
                  <c:v>0.58857142857142852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09-46AD-98AA-6B0E981762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'[1]SEGUNDO B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'[1]SEGUNDO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'[1]SEGUNDO B SEC'!$E$66:$G$66</c:f>
              <c:numCache>
                <c:formatCode>General</c:formatCode>
                <c:ptCount val="3"/>
                <c:pt idx="0">
                  <c:v>0.44285714285714284</c:v>
                </c:pt>
                <c:pt idx="1">
                  <c:v>0.36224489795918369</c:v>
                </c:pt>
                <c:pt idx="2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C-48DF-B932-407026DF91A6}"/>
            </c:ext>
          </c:extLst>
        </c:ser>
        <c:ser>
          <c:idx val="1"/>
          <c:order val="1"/>
          <c:tx>
            <c:strRef>
              <c:f>'[1]SEGUNDO B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'[1]SEGUNDO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'[1]SEGUNDO B SEC'!$E$67:$G$67</c:f>
              <c:numCache>
                <c:formatCode>General</c:formatCode>
                <c:ptCount val="3"/>
                <c:pt idx="0">
                  <c:v>0.47142857142857142</c:v>
                </c:pt>
                <c:pt idx="1">
                  <c:v>0.63265306122448983</c:v>
                </c:pt>
                <c:pt idx="2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C-48DF-B932-407026DF91A6}"/>
            </c:ext>
          </c:extLst>
        </c:ser>
        <c:ser>
          <c:idx val="3"/>
          <c:order val="2"/>
          <c:tx>
            <c:strRef>
              <c:f>'[1]SEGUNDO B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'[1]SEGUNDO B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'[1]SEGUNDO B SEC'!$E$68:$G$68</c:f>
              <c:numCache>
                <c:formatCode>General</c:formatCode>
                <c:ptCount val="3"/>
                <c:pt idx="0">
                  <c:v>8.5714285714285715E-2</c:v>
                </c:pt>
                <c:pt idx="1">
                  <c:v>5.1020408163265302E-3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EC-48DF-B932-407026DF91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'[1]QUINTO A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SEC'!$E$66:$G$66</c:f>
              <c:numCache>
                <c:formatCode>General</c:formatCode>
                <c:ptCount val="3"/>
                <c:pt idx="0">
                  <c:v>0.77083333333333337</c:v>
                </c:pt>
                <c:pt idx="1">
                  <c:v>0.57386363636363635</c:v>
                </c:pt>
                <c:pt idx="2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4-4694-9023-5EE9EC75EBEB}"/>
            </c:ext>
          </c:extLst>
        </c:ser>
        <c:ser>
          <c:idx val="1"/>
          <c:order val="1"/>
          <c:tx>
            <c:strRef>
              <c:f>'[1]QUINTO A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SEC'!$E$67:$G$67</c:f>
              <c:numCache>
                <c:formatCode>General</c:formatCode>
                <c:ptCount val="3"/>
                <c:pt idx="0">
                  <c:v>0.21875</c:v>
                </c:pt>
                <c:pt idx="1">
                  <c:v>0.40340909090909088</c:v>
                </c:pt>
                <c:pt idx="2">
                  <c:v>0.5234375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4-4694-9023-5EE9EC75EBEB}"/>
            </c:ext>
          </c:extLst>
        </c:ser>
        <c:ser>
          <c:idx val="3"/>
          <c:order val="2"/>
          <c:tx>
            <c:strRef>
              <c:f>'[1]QUINTO A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'[1]QUINTO A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'[1]QUINTO A SEC'!$E$68:$G$68</c:f>
              <c:numCache>
                <c:formatCode>General</c:formatCode>
                <c:ptCount val="3"/>
                <c:pt idx="0">
                  <c:v>1.0416666666666666E-2</c:v>
                </c:pt>
                <c:pt idx="1">
                  <c:v>2.2727272727272728E-2</c:v>
                </c:pt>
                <c:pt idx="2">
                  <c:v>3.90625E-2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4-4694-9023-5EE9EC75EB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84413C-1D4D-4871-A030-EF1E819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33FEE2-08EB-4664-A3FA-8951D8FBC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4" name="image1.png">
          <a:extLst>
            <a:ext uri="{FF2B5EF4-FFF2-40B4-BE49-F238E27FC236}">
              <a16:creationId xmlns:a16="http://schemas.microsoft.com/office/drawing/2014/main" id="{B7D5BF1F-E1CF-4B7F-8E35-505FAF42C3E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1757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554502</xdr:colOff>
      <xdr:row>8</xdr:row>
      <xdr:rowOff>77373</xdr:rowOff>
    </xdr:to>
    <xdr:pic>
      <xdr:nvPicPr>
        <xdr:cNvPr id="5" name="Picture 7" descr="UGEL22">
          <a:extLst>
            <a:ext uri="{FF2B5EF4-FFF2-40B4-BE49-F238E27FC236}">
              <a16:creationId xmlns:a16="http://schemas.microsoft.com/office/drawing/2014/main" id="{A6AEDA2F-370A-4AC7-B62D-1A263EFFF97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3860" y="541020"/>
          <a:ext cx="1346982" cy="11746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AEBA24-21E9-446C-A365-3551182CE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82031A-7FBE-4B11-A184-354BB5DE8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117929</xdr:colOff>
      <xdr:row>0</xdr:row>
      <xdr:rowOff>107346</xdr:rowOff>
    </xdr:from>
    <xdr:ext cx="2882613" cy="580570"/>
    <xdr:pic>
      <xdr:nvPicPr>
        <xdr:cNvPr id="4" name="image1.png">
          <a:extLst>
            <a:ext uri="{FF2B5EF4-FFF2-40B4-BE49-F238E27FC236}">
              <a16:creationId xmlns:a16="http://schemas.microsoft.com/office/drawing/2014/main" id="{66F6A5BA-B9E8-41BB-B210-33ABEA8C7B6A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48509" y="107346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581294</xdr:colOff>
      <xdr:row>7</xdr:row>
      <xdr:rowOff>160534</xdr:rowOff>
    </xdr:to>
    <xdr:pic>
      <xdr:nvPicPr>
        <xdr:cNvPr id="5" name="Picture 7" descr="UGEL22">
          <a:extLst>
            <a:ext uri="{FF2B5EF4-FFF2-40B4-BE49-F238E27FC236}">
              <a16:creationId xmlns:a16="http://schemas.microsoft.com/office/drawing/2014/main" id="{74519FE5-3D7F-4D49-9821-546BCBE3EF6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4958" y="249027"/>
          <a:ext cx="1347316" cy="1191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7507A8-595B-49A0-8BAC-9A3F7F5EA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360D236-9EC0-4BDE-9D6F-4B6AC9D1C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4" name="image1.png">
          <a:extLst>
            <a:ext uri="{FF2B5EF4-FFF2-40B4-BE49-F238E27FC236}">
              <a16:creationId xmlns:a16="http://schemas.microsoft.com/office/drawing/2014/main" id="{28DA5550-07EF-4B60-9117-711119A2A40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1757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554501</xdr:colOff>
      <xdr:row>8</xdr:row>
      <xdr:rowOff>77373</xdr:rowOff>
    </xdr:to>
    <xdr:pic>
      <xdr:nvPicPr>
        <xdr:cNvPr id="5" name="Picture 7" descr="UGEL22">
          <a:extLst>
            <a:ext uri="{FF2B5EF4-FFF2-40B4-BE49-F238E27FC236}">
              <a16:creationId xmlns:a16="http://schemas.microsoft.com/office/drawing/2014/main" id="{FAFFA3FE-3B23-4F21-8338-770DC32299C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3860" y="541020"/>
          <a:ext cx="1346982" cy="11746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D06F88-3DD3-4BFC-B823-E2E405CE1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3" name="image1.png">
          <a:extLst>
            <a:ext uri="{FF2B5EF4-FFF2-40B4-BE49-F238E27FC236}">
              <a16:creationId xmlns:a16="http://schemas.microsoft.com/office/drawing/2014/main" id="{270299A0-059D-4F1E-B170-86CF704C2C6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3112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4" name="Gráfico 3" descr="DATA&#10;">
          <a:extLst>
            <a:ext uri="{FF2B5EF4-FFF2-40B4-BE49-F238E27FC236}">
              <a16:creationId xmlns:a16="http://schemas.microsoft.com/office/drawing/2014/main" id="{B189C866-F06A-44C6-9438-0743A095F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555090</xdr:colOff>
      <xdr:row>9</xdr:row>
      <xdr:rowOff>88510</xdr:rowOff>
    </xdr:to>
    <xdr:pic>
      <xdr:nvPicPr>
        <xdr:cNvPr id="5" name="Picture 7" descr="UGEL22">
          <a:extLst>
            <a:ext uri="{FF2B5EF4-FFF2-40B4-BE49-F238E27FC236}">
              <a16:creationId xmlns:a16="http://schemas.microsoft.com/office/drawing/2014/main" id="{BC7CC795-BA28-44DE-9C37-B105DC0CBDD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9660" y="723900"/>
          <a:ext cx="1347569" cy="11857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189C0F-C9CC-434E-9B91-9D94124C6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367F62-C11B-4A7F-8FEC-61BE13010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4" name="image1.png">
          <a:extLst>
            <a:ext uri="{FF2B5EF4-FFF2-40B4-BE49-F238E27FC236}">
              <a16:creationId xmlns:a16="http://schemas.microsoft.com/office/drawing/2014/main" id="{50938714-41B3-457F-B935-32FBC7EB017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1757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554502</xdr:colOff>
      <xdr:row>8</xdr:row>
      <xdr:rowOff>77373</xdr:rowOff>
    </xdr:to>
    <xdr:pic>
      <xdr:nvPicPr>
        <xdr:cNvPr id="5" name="Picture 7" descr="UGEL22">
          <a:extLst>
            <a:ext uri="{FF2B5EF4-FFF2-40B4-BE49-F238E27FC236}">
              <a16:creationId xmlns:a16="http://schemas.microsoft.com/office/drawing/2014/main" id="{558F08E3-CB96-4D16-B43F-08E11591D54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3860" y="541020"/>
          <a:ext cx="1346982" cy="11746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DEACA0-C88D-454A-BE6B-E9C312856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377372</xdr:colOff>
      <xdr:row>0</xdr:row>
      <xdr:rowOff>43544</xdr:rowOff>
    </xdr:from>
    <xdr:ext cx="2068285" cy="580570"/>
    <xdr:pic>
      <xdr:nvPicPr>
        <xdr:cNvPr id="3" name="image1.png">
          <a:extLst>
            <a:ext uri="{FF2B5EF4-FFF2-40B4-BE49-F238E27FC236}">
              <a16:creationId xmlns:a16="http://schemas.microsoft.com/office/drawing/2014/main" id="{34AF1AC9-2790-49DC-A52A-06E8835ACB1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62332" y="43544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288740</xdr:colOff>
      <xdr:row>9</xdr:row>
      <xdr:rowOff>91953</xdr:rowOff>
    </xdr:to>
    <xdr:pic>
      <xdr:nvPicPr>
        <xdr:cNvPr id="4" name="Picture 7" descr="UGEL22">
          <a:extLst>
            <a:ext uri="{FF2B5EF4-FFF2-40B4-BE49-F238E27FC236}">
              <a16:creationId xmlns:a16="http://schemas.microsoft.com/office/drawing/2014/main" id="{5CD1D5D3-A245-4C1C-AB0A-AD0F58DE1D0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0338" y="249026"/>
          <a:ext cx="1352290" cy="14888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0E70E5-D498-4CE0-94BC-C6F19F0EB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377372</xdr:colOff>
      <xdr:row>0</xdr:row>
      <xdr:rowOff>43544</xdr:rowOff>
    </xdr:from>
    <xdr:ext cx="2068285" cy="580570"/>
    <xdr:pic>
      <xdr:nvPicPr>
        <xdr:cNvPr id="3" name="image1.png">
          <a:extLst>
            <a:ext uri="{FF2B5EF4-FFF2-40B4-BE49-F238E27FC236}">
              <a16:creationId xmlns:a16="http://schemas.microsoft.com/office/drawing/2014/main" id="{ACBFE92C-EF1B-4D71-B117-6F66A073695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62332" y="43544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428789</xdr:colOff>
      <xdr:row>9</xdr:row>
      <xdr:rowOff>91953</xdr:rowOff>
    </xdr:to>
    <xdr:pic>
      <xdr:nvPicPr>
        <xdr:cNvPr id="4" name="Picture 7" descr="UGEL22">
          <a:extLst>
            <a:ext uri="{FF2B5EF4-FFF2-40B4-BE49-F238E27FC236}">
              <a16:creationId xmlns:a16="http://schemas.microsoft.com/office/drawing/2014/main" id="{119696F6-4453-4D63-9426-F1DE6CFF6BB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0338" y="249026"/>
          <a:ext cx="1352290" cy="14888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072041-0100-47BB-98B3-B92362553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377372</xdr:colOff>
      <xdr:row>0</xdr:row>
      <xdr:rowOff>43544</xdr:rowOff>
    </xdr:from>
    <xdr:ext cx="2068285" cy="580570"/>
    <xdr:pic>
      <xdr:nvPicPr>
        <xdr:cNvPr id="3" name="image1.png">
          <a:extLst>
            <a:ext uri="{FF2B5EF4-FFF2-40B4-BE49-F238E27FC236}">
              <a16:creationId xmlns:a16="http://schemas.microsoft.com/office/drawing/2014/main" id="{4F6EB1D3-4FB7-4FA4-8DB4-21C1ACE90A9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62332" y="43544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400322</xdr:colOff>
      <xdr:row>9</xdr:row>
      <xdr:rowOff>91953</xdr:rowOff>
    </xdr:to>
    <xdr:pic>
      <xdr:nvPicPr>
        <xdr:cNvPr id="4" name="Picture 7" descr="UGEL22">
          <a:extLst>
            <a:ext uri="{FF2B5EF4-FFF2-40B4-BE49-F238E27FC236}">
              <a16:creationId xmlns:a16="http://schemas.microsoft.com/office/drawing/2014/main" id="{84F9E832-45AB-4728-8E45-191802DB8DE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0338" y="249026"/>
          <a:ext cx="1352290" cy="14888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96AC4D-C5C5-452F-A806-09CCFAC49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377372</xdr:colOff>
      <xdr:row>0</xdr:row>
      <xdr:rowOff>43544</xdr:rowOff>
    </xdr:from>
    <xdr:ext cx="2068285" cy="580570"/>
    <xdr:pic>
      <xdr:nvPicPr>
        <xdr:cNvPr id="3" name="image1.png">
          <a:extLst>
            <a:ext uri="{FF2B5EF4-FFF2-40B4-BE49-F238E27FC236}">
              <a16:creationId xmlns:a16="http://schemas.microsoft.com/office/drawing/2014/main" id="{D57163AD-F86F-475B-953E-237D61CC554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62332" y="43544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432129</xdr:colOff>
      <xdr:row>9</xdr:row>
      <xdr:rowOff>91953</xdr:rowOff>
    </xdr:to>
    <xdr:pic>
      <xdr:nvPicPr>
        <xdr:cNvPr id="4" name="Picture 7" descr="UGEL22">
          <a:extLst>
            <a:ext uri="{FF2B5EF4-FFF2-40B4-BE49-F238E27FC236}">
              <a16:creationId xmlns:a16="http://schemas.microsoft.com/office/drawing/2014/main" id="{4A06A7EB-0005-41F1-9756-9B4217AB7AE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20338" y="249026"/>
          <a:ext cx="1352290" cy="14888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9BDCD9-E013-4C17-BDD4-8C27CE422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377372</xdr:colOff>
      <xdr:row>0</xdr:row>
      <xdr:rowOff>43544</xdr:rowOff>
    </xdr:from>
    <xdr:ext cx="2068285" cy="580570"/>
    <xdr:pic>
      <xdr:nvPicPr>
        <xdr:cNvPr id="3" name="image1.png">
          <a:extLst>
            <a:ext uri="{FF2B5EF4-FFF2-40B4-BE49-F238E27FC236}">
              <a16:creationId xmlns:a16="http://schemas.microsoft.com/office/drawing/2014/main" id="{C0590380-F330-49C4-80AC-FD08FC406EA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4572" y="43544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111288</xdr:colOff>
      <xdr:row>7</xdr:row>
      <xdr:rowOff>160533</xdr:rowOff>
    </xdr:to>
    <xdr:pic>
      <xdr:nvPicPr>
        <xdr:cNvPr id="4" name="Picture 7" descr="UGEL22">
          <a:extLst>
            <a:ext uri="{FF2B5EF4-FFF2-40B4-BE49-F238E27FC236}">
              <a16:creationId xmlns:a16="http://schemas.microsoft.com/office/drawing/2014/main" id="{AF0E4328-1906-4591-BF1D-22815467C1E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9538" y="249026"/>
          <a:ext cx="1352290" cy="1191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ES%20JMA\CCORD.%20PEDAG&#211;GICA%20letras\DIAGNOSTICO\REGISTRO%20LECTURA%20diagn&#243;stica%202024%20JMA%20JES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NDO A SEC"/>
      <sheetName val="SEGUNDO B SEC"/>
      <sheetName val="QUINTO A SEC"/>
      <sheetName val="QUINTO B SEC"/>
    </sheetNames>
    <sheetDataSet>
      <sheetData sheetId="0"/>
      <sheetData sheetId="1">
        <row r="49">
          <cell r="D49" t="str">
            <v>Adecuadas (p)</v>
          </cell>
          <cell r="AE49">
            <v>0.3914285714285714</v>
          </cell>
        </row>
        <row r="50">
          <cell r="D50" t="str">
            <v>Inadecuadas ( X )</v>
          </cell>
          <cell r="AE50">
            <v>0.58857142857142852</v>
          </cell>
        </row>
        <row r="51">
          <cell r="D51" t="str">
            <v>Omitidas ( − )</v>
          </cell>
          <cell r="AE51">
            <v>0.02</v>
          </cell>
        </row>
        <row r="65">
          <cell r="E65" t="str">
            <v>Obtiene informacion del texto escrito</v>
          </cell>
          <cell r="F65" t="str">
            <v>Infiere e interpreta información del texto.</v>
          </cell>
          <cell r="G65" t="str">
            <v>Reflexiona y evalúa la forma, el contenido y contexto</v>
          </cell>
        </row>
        <row r="66">
          <cell r="D66" t="str">
            <v>Adecuadas (p)</v>
          </cell>
          <cell r="E66">
            <v>0.44285714285714284</v>
          </cell>
          <cell r="F66">
            <v>0.36224489795918369</v>
          </cell>
          <cell r="G66">
            <v>0.41666666666666669</v>
          </cell>
        </row>
        <row r="67">
          <cell r="D67" t="str">
            <v>Inadecuadas ( X )</v>
          </cell>
          <cell r="E67">
            <v>0.47142857142857142</v>
          </cell>
          <cell r="F67">
            <v>0.63265306122448983</v>
          </cell>
          <cell r="G67">
            <v>0.58333333333333337</v>
          </cell>
        </row>
        <row r="68">
          <cell r="D68" t="str">
            <v>Omitidas ( − )</v>
          </cell>
          <cell r="E68">
            <v>8.5714285714285715E-2</v>
          </cell>
          <cell r="F68">
            <v>5.1020408163265302E-3</v>
          </cell>
          <cell r="G68">
            <v>0</v>
          </cell>
        </row>
      </sheetData>
      <sheetData sheetId="2">
        <row r="65">
          <cell r="E65" t="str">
            <v>Obtiene informacion del texto escrito</v>
          </cell>
          <cell r="F65" t="str">
            <v>Infiere e interpreta información del texto.</v>
          </cell>
          <cell r="G65" t="str">
            <v>Reflexiona y evalúa la forma, el contenido y contexto</v>
          </cell>
        </row>
        <row r="66">
          <cell r="D66" t="str">
            <v>Adecuadas (p)</v>
          </cell>
          <cell r="E66">
            <v>0.77083333333333337</v>
          </cell>
          <cell r="F66">
            <v>0.57386363636363635</v>
          </cell>
          <cell r="G66">
            <v>0.4375</v>
          </cell>
        </row>
        <row r="67">
          <cell r="D67" t="str">
            <v>Inadecuadas ( X )</v>
          </cell>
          <cell r="E67">
            <v>0.21875</v>
          </cell>
          <cell r="F67">
            <v>0.40340909090909088</v>
          </cell>
          <cell r="G67">
            <v>0.5234375</v>
          </cell>
        </row>
        <row r="68">
          <cell r="D68" t="str">
            <v>Omitidas ( − )</v>
          </cell>
          <cell r="E68">
            <v>1.0416666666666666E-2</v>
          </cell>
          <cell r="F68">
            <v>2.2727272727272728E-2</v>
          </cell>
          <cell r="G68">
            <v>3.90625E-2</v>
          </cell>
        </row>
      </sheetData>
      <sheetData sheetId="3">
        <row r="49">
          <cell r="D49" t="str">
            <v>Adecuadas (p)</v>
          </cell>
          <cell r="AE49">
            <v>0.48571428571428571</v>
          </cell>
        </row>
        <row r="50">
          <cell r="D50" t="str">
            <v>Inadecuadas ( X )</v>
          </cell>
          <cell r="AE50">
            <v>0.50857142857142856</v>
          </cell>
        </row>
        <row r="51">
          <cell r="D51" t="str">
            <v>Omitidas ( − )</v>
          </cell>
          <cell r="AE51">
            <v>5.7142857142857143E-3</v>
          </cell>
        </row>
        <row r="65">
          <cell r="E65" t="str">
            <v>Obtiene informacion del texto escrito</v>
          </cell>
          <cell r="F65" t="str">
            <v>Infiere e interpreta información del texto.</v>
          </cell>
          <cell r="G65" t="str">
            <v>Reflexiona y evalúa la forma, el contenido y contexto</v>
          </cell>
        </row>
        <row r="66">
          <cell r="D66" t="str">
            <v>Adecuadas (p)</v>
          </cell>
          <cell r="E66">
            <v>0.61428571428571432</v>
          </cell>
          <cell r="F66">
            <v>0.46103896103896103</v>
          </cell>
          <cell r="G66">
            <v>0.44444444444444442</v>
          </cell>
        </row>
        <row r="67">
          <cell r="D67" t="str">
            <v>Inadecuadas ( X )</v>
          </cell>
          <cell r="E67">
            <v>0.38571428571428573</v>
          </cell>
          <cell r="F67">
            <v>0.53246753246753242</v>
          </cell>
          <cell r="G67">
            <v>0.54761904761904767</v>
          </cell>
        </row>
        <row r="68">
          <cell r="D68" t="str">
            <v>Omitidas ( − )</v>
          </cell>
          <cell r="E68">
            <v>0</v>
          </cell>
          <cell r="F68">
            <v>6.4935064935064939E-3</v>
          </cell>
          <cell r="G68">
            <v>7.9365079365079361E-3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92"/>
  <sheetViews>
    <sheetView tabSelected="1" zoomScale="61" zoomScaleNormal="90" workbookViewId="0">
      <selection activeCell="O33" sqref="O33"/>
    </sheetView>
  </sheetViews>
  <sheetFormatPr baseColWidth="10" defaultRowHeight="15"/>
  <cols>
    <col min="1" max="1" width="3.28515625" customWidth="1"/>
    <col min="2" max="2" width="2.7109375" customWidth="1"/>
    <col min="3" max="3" width="4.7109375" customWidth="1"/>
    <col min="4" max="4" width="36.28515625" customWidth="1"/>
    <col min="5" max="5" width="8.28515625" customWidth="1"/>
    <col min="6" max="6" width="9.140625" customWidth="1"/>
    <col min="7" max="7" width="8.42578125" customWidth="1"/>
    <col min="8" max="8" width="7.7109375" customWidth="1"/>
    <col min="9" max="9" width="6.28515625" customWidth="1"/>
    <col min="10" max="10" width="7.7109375" customWidth="1"/>
    <col min="11" max="11" width="8.42578125" customWidth="1"/>
    <col min="12" max="12" width="9.28515625" customWidth="1"/>
    <col min="13" max="13" width="7.140625" customWidth="1"/>
    <col min="14" max="14" width="8.28515625" customWidth="1"/>
    <col min="15" max="15" width="7.7109375" customWidth="1"/>
    <col min="16" max="16" width="6.7109375" customWidth="1"/>
    <col min="17" max="17" width="8.28515625" customWidth="1"/>
    <col min="18" max="18" width="7.85546875" customWidth="1"/>
    <col min="19" max="19" width="8.28515625" customWidth="1"/>
    <col min="20" max="20" width="7.42578125" customWidth="1"/>
    <col min="21" max="21" width="8" customWidth="1"/>
    <col min="22" max="22" width="6.7109375" customWidth="1"/>
    <col min="23" max="23" width="8.7109375" customWidth="1"/>
    <col min="24" max="24" width="8.42578125" customWidth="1"/>
    <col min="25" max="25" width="7.85546875" customWidth="1"/>
    <col min="26" max="26" width="8.7109375" customWidth="1"/>
    <col min="27" max="27" width="6.5703125" customWidth="1"/>
    <col min="28" max="28" width="7.5703125" customWidth="1"/>
    <col min="29" max="29" width="8.7109375" customWidth="1"/>
  </cols>
  <sheetData>
    <row r="1" spans="3:35">
      <c r="C1" t="s">
        <v>113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3:35" ht="28.5">
      <c r="D2" s="167" t="s">
        <v>92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</row>
    <row r="6" spans="3:35">
      <c r="AD6" s="71"/>
      <c r="AE6" s="71"/>
    </row>
    <row r="7" spans="3:35" ht="21">
      <c r="D7" s="3" t="s">
        <v>1</v>
      </c>
      <c r="E7" s="168" t="s">
        <v>93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70"/>
      <c r="R7" s="171" t="s">
        <v>3</v>
      </c>
      <c r="S7" s="171"/>
      <c r="T7" s="171"/>
      <c r="U7" s="171"/>
      <c r="V7" s="171"/>
      <c r="X7" s="172">
        <v>17</v>
      </c>
      <c r="Y7" s="173"/>
    </row>
    <row r="8" spans="3:35" ht="23.25">
      <c r="D8" s="4" t="s">
        <v>4</v>
      </c>
      <c r="E8" s="174" t="s">
        <v>190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"/>
      <c r="R8" s="171" t="s">
        <v>6</v>
      </c>
      <c r="S8" s="171"/>
      <c r="T8" s="171"/>
      <c r="U8" s="171"/>
      <c r="V8" s="171"/>
      <c r="X8" s="172" t="s">
        <v>189</v>
      </c>
      <c r="Y8" s="173"/>
      <c r="AD8" s="175"/>
      <c r="AE8" s="175"/>
      <c r="AF8" s="175"/>
      <c r="AG8" s="175"/>
      <c r="AH8" s="175"/>
    </row>
    <row r="9" spans="3:35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3:35" ht="15.75">
      <c r="C10" s="162" t="s">
        <v>8</v>
      </c>
      <c r="D10" s="163"/>
      <c r="E10" s="164" t="s">
        <v>9</v>
      </c>
      <c r="F10" s="165"/>
      <c r="G10" s="165"/>
      <c r="H10" s="165"/>
      <c r="I10" s="166"/>
      <c r="J10" s="159" t="s">
        <v>10</v>
      </c>
      <c r="K10" s="160"/>
      <c r="L10" s="160"/>
      <c r="M10" s="160"/>
      <c r="N10" s="161"/>
      <c r="O10" s="159" t="s">
        <v>11</v>
      </c>
      <c r="P10" s="160"/>
      <c r="Q10" s="160"/>
      <c r="R10" s="160"/>
      <c r="S10" s="161"/>
      <c r="T10" s="159" t="s">
        <v>12</v>
      </c>
      <c r="U10" s="160"/>
      <c r="V10" s="160"/>
      <c r="W10" s="160"/>
      <c r="X10" s="161"/>
      <c r="Y10" s="159" t="s">
        <v>13</v>
      </c>
      <c r="Z10" s="160"/>
      <c r="AA10" s="160"/>
      <c r="AB10" s="160"/>
      <c r="AC10" s="161"/>
      <c r="AD10" s="146" t="s">
        <v>14</v>
      </c>
      <c r="AE10" s="146"/>
      <c r="AF10" s="146"/>
    </row>
    <row r="11" spans="3:35" ht="16.5" thickBot="1">
      <c r="C11" s="72" t="s">
        <v>15</v>
      </c>
      <c r="D11" s="73" t="s">
        <v>95</v>
      </c>
      <c r="E11" s="8" t="s">
        <v>17</v>
      </c>
      <c r="F11" s="8" t="s">
        <v>18</v>
      </c>
      <c r="G11" s="8" t="s">
        <v>19</v>
      </c>
      <c r="H11" s="8" t="s">
        <v>20</v>
      </c>
      <c r="I11" s="8" t="s">
        <v>21</v>
      </c>
      <c r="J11" s="8" t="s">
        <v>22</v>
      </c>
      <c r="K11" s="8" t="s">
        <v>23</v>
      </c>
      <c r="L11" s="8" t="s">
        <v>24</v>
      </c>
      <c r="M11" s="8" t="s">
        <v>25</v>
      </c>
      <c r="N11" s="8" t="s">
        <v>26</v>
      </c>
      <c r="O11" s="8" t="s">
        <v>27</v>
      </c>
      <c r="P11" s="8" t="s">
        <v>28</v>
      </c>
      <c r="Q11" s="8" t="s">
        <v>29</v>
      </c>
      <c r="R11" s="8" t="s">
        <v>30</v>
      </c>
      <c r="S11" s="8" t="s">
        <v>31</v>
      </c>
      <c r="T11" s="8" t="s">
        <v>32</v>
      </c>
      <c r="U11" s="8" t="s">
        <v>33</v>
      </c>
      <c r="V11" s="8" t="s">
        <v>34</v>
      </c>
      <c r="W11" s="8" t="s">
        <v>35</v>
      </c>
      <c r="X11" s="8" t="s">
        <v>36</v>
      </c>
      <c r="Y11" s="8" t="s">
        <v>37</v>
      </c>
      <c r="Z11" s="8" t="s">
        <v>38</v>
      </c>
      <c r="AA11" s="8" t="s">
        <v>39</v>
      </c>
      <c r="AB11" s="8" t="s">
        <v>40</v>
      </c>
      <c r="AC11" s="8" t="s">
        <v>41</v>
      </c>
      <c r="AD11" s="74" t="s">
        <v>42</v>
      </c>
      <c r="AE11" s="75" t="s">
        <v>96</v>
      </c>
      <c r="AF11" s="76" t="s">
        <v>45</v>
      </c>
    </row>
    <row r="12" spans="3:35" ht="15.75">
      <c r="C12" s="13">
        <v>1</v>
      </c>
      <c r="D12" s="14" t="s">
        <v>162</v>
      </c>
      <c r="E12" s="15" t="s">
        <v>48</v>
      </c>
      <c r="F12" s="15" t="s">
        <v>47</v>
      </c>
      <c r="G12" s="15" t="s">
        <v>48</v>
      </c>
      <c r="H12" s="15" t="s">
        <v>47</v>
      </c>
      <c r="I12" s="15" t="s">
        <v>48</v>
      </c>
      <c r="J12" s="15" t="s">
        <v>47</v>
      </c>
      <c r="K12" s="15" t="s">
        <v>48</v>
      </c>
      <c r="L12" s="15" t="s">
        <v>47</v>
      </c>
      <c r="M12" s="15" t="s">
        <v>48</v>
      </c>
      <c r="N12" s="15" t="s">
        <v>48</v>
      </c>
      <c r="O12" s="15" t="s">
        <v>47</v>
      </c>
      <c r="P12" s="15" t="s">
        <v>48</v>
      </c>
      <c r="Q12" s="15" t="s">
        <v>47</v>
      </c>
      <c r="R12" s="15" t="s">
        <v>48</v>
      </c>
      <c r="S12" s="15" t="s">
        <v>48</v>
      </c>
      <c r="T12" s="15" t="s">
        <v>48</v>
      </c>
      <c r="U12" s="15" t="s">
        <v>48</v>
      </c>
      <c r="V12" s="15" t="s">
        <v>47</v>
      </c>
      <c r="W12" s="15" t="s">
        <v>48</v>
      </c>
      <c r="X12" s="15" t="s">
        <v>47</v>
      </c>
      <c r="Y12" s="15" t="s">
        <v>48</v>
      </c>
      <c r="Z12" s="15" t="s">
        <v>48</v>
      </c>
      <c r="AA12" s="15" t="s">
        <v>47</v>
      </c>
      <c r="AB12" s="15" t="s">
        <v>47</v>
      </c>
      <c r="AC12" s="15" t="s">
        <v>48</v>
      </c>
      <c r="AD12" s="77">
        <f>COUNTIF(E12:AC12,"✔")</f>
        <v>10</v>
      </c>
      <c r="AE12" s="78">
        <f>COUNTIF(E12:AC12,"X")</f>
        <v>15</v>
      </c>
      <c r="AF12" s="79">
        <f>COUNTIF(E12:AC12,"–")</f>
        <v>0</v>
      </c>
      <c r="AH12" s="147" t="s">
        <v>50</v>
      </c>
      <c r="AI12" s="148"/>
    </row>
    <row r="13" spans="3:35" ht="15.75">
      <c r="C13" s="13">
        <v>2</v>
      </c>
      <c r="D13" s="14" t="s">
        <v>163</v>
      </c>
      <c r="E13" s="15" t="s">
        <v>48</v>
      </c>
      <c r="F13" s="15" t="s">
        <v>48</v>
      </c>
      <c r="G13" s="15" t="s">
        <v>48</v>
      </c>
      <c r="H13" s="15" t="s">
        <v>47</v>
      </c>
      <c r="I13" s="15" t="s">
        <v>47</v>
      </c>
      <c r="J13" s="15" t="s">
        <v>48</v>
      </c>
      <c r="K13" s="15" t="s">
        <v>47</v>
      </c>
      <c r="L13" s="15" t="s">
        <v>48</v>
      </c>
      <c r="M13" s="15" t="s">
        <v>48</v>
      </c>
      <c r="N13" s="15" t="s">
        <v>48</v>
      </c>
      <c r="O13" s="15" t="s">
        <v>47</v>
      </c>
      <c r="P13" s="15" t="s">
        <v>48</v>
      </c>
      <c r="Q13" s="15" t="s">
        <v>47</v>
      </c>
      <c r="R13" s="15" t="s">
        <v>48</v>
      </c>
      <c r="S13" s="15" t="s">
        <v>48</v>
      </c>
      <c r="T13" s="15" t="s">
        <v>48</v>
      </c>
      <c r="U13" s="15" t="s">
        <v>48</v>
      </c>
      <c r="V13" s="15" t="s">
        <v>48</v>
      </c>
      <c r="W13" s="15" t="s">
        <v>47</v>
      </c>
      <c r="X13" s="15" t="s">
        <v>47</v>
      </c>
      <c r="Y13" s="15" t="s">
        <v>48</v>
      </c>
      <c r="Z13" s="15" t="s">
        <v>47</v>
      </c>
      <c r="AA13" s="15" t="s">
        <v>47</v>
      </c>
      <c r="AB13" s="15" t="s">
        <v>48</v>
      </c>
      <c r="AC13" s="15" t="s">
        <v>47</v>
      </c>
      <c r="AD13" s="77">
        <f t="shared" ref="AD13:AD45" si="0">COUNTIF(E13:AC13,"✔")</f>
        <v>10</v>
      </c>
      <c r="AE13" s="78">
        <f t="shared" ref="AE13:AE45" si="1">COUNTIF(E13:AC13,"X")</f>
        <v>15</v>
      </c>
      <c r="AF13" s="79">
        <f t="shared" ref="AF13:AF45" si="2">COUNTIF(E13:AC13,"–")</f>
        <v>0</v>
      </c>
      <c r="AH13" s="80" t="s">
        <v>52</v>
      </c>
      <c r="AI13" s="21" t="s">
        <v>47</v>
      </c>
    </row>
    <row r="14" spans="3:35" ht="15.75">
      <c r="C14" s="13">
        <v>3</v>
      </c>
      <c r="D14" s="14" t="s">
        <v>164</v>
      </c>
      <c r="E14" s="15" t="s">
        <v>47</v>
      </c>
      <c r="F14" s="15" t="s">
        <v>48</v>
      </c>
      <c r="G14" s="15" t="s">
        <v>48</v>
      </c>
      <c r="H14" s="15" t="s">
        <v>47</v>
      </c>
      <c r="I14" s="15" t="s">
        <v>48</v>
      </c>
      <c r="J14" s="15" t="s">
        <v>48</v>
      </c>
      <c r="K14" s="15" t="s">
        <v>48</v>
      </c>
      <c r="L14" s="15" t="s">
        <v>48</v>
      </c>
      <c r="M14" s="15" t="s">
        <v>48</v>
      </c>
      <c r="N14" s="15" t="s">
        <v>47</v>
      </c>
      <c r="O14" s="15" t="s">
        <v>47</v>
      </c>
      <c r="P14" s="15" t="s">
        <v>48</v>
      </c>
      <c r="Q14" s="15" t="s">
        <v>47</v>
      </c>
      <c r="R14" s="15" t="s">
        <v>48</v>
      </c>
      <c r="S14" s="15" t="s">
        <v>47</v>
      </c>
      <c r="T14" s="15" t="s">
        <v>48</v>
      </c>
      <c r="U14" s="15" t="s">
        <v>48</v>
      </c>
      <c r="V14" s="15" t="s">
        <v>48</v>
      </c>
      <c r="W14" s="15" t="s">
        <v>47</v>
      </c>
      <c r="X14" s="15" t="s">
        <v>47</v>
      </c>
      <c r="Y14" s="15" t="s">
        <v>47</v>
      </c>
      <c r="Z14" s="15" t="s">
        <v>47</v>
      </c>
      <c r="AA14" s="15" t="s">
        <v>47</v>
      </c>
      <c r="AB14" s="15" t="s">
        <v>48</v>
      </c>
      <c r="AC14" s="15" t="s">
        <v>48</v>
      </c>
      <c r="AD14" s="77">
        <f t="shared" si="0"/>
        <v>11</v>
      </c>
      <c r="AE14" s="78">
        <f t="shared" si="1"/>
        <v>14</v>
      </c>
      <c r="AF14" s="79">
        <f t="shared" si="2"/>
        <v>0</v>
      </c>
      <c r="AH14" s="80" t="s">
        <v>57</v>
      </c>
      <c r="AI14" s="23" t="s">
        <v>48</v>
      </c>
    </row>
    <row r="15" spans="3:35" ht="19.5" thickBot="1">
      <c r="C15" s="13">
        <v>4</v>
      </c>
      <c r="D15" s="14" t="s">
        <v>165</v>
      </c>
      <c r="E15" s="15" t="s">
        <v>47</v>
      </c>
      <c r="F15" s="15" t="s">
        <v>48</v>
      </c>
      <c r="G15" s="15" t="s">
        <v>48</v>
      </c>
      <c r="H15" s="15" t="s">
        <v>48</v>
      </c>
      <c r="I15" s="15" t="s">
        <v>48</v>
      </c>
      <c r="J15" s="15" t="s">
        <v>48</v>
      </c>
      <c r="K15" s="15" t="s">
        <v>47</v>
      </c>
      <c r="L15" s="15" t="s">
        <v>47</v>
      </c>
      <c r="M15" s="15" t="s">
        <v>48</v>
      </c>
      <c r="N15" s="15" t="s">
        <v>47</v>
      </c>
      <c r="O15" s="15" t="s">
        <v>47</v>
      </c>
      <c r="P15" s="15" t="s">
        <v>48</v>
      </c>
      <c r="Q15" s="15" t="s">
        <v>47</v>
      </c>
      <c r="R15" s="15" t="s">
        <v>47</v>
      </c>
      <c r="S15" s="15" t="s">
        <v>48</v>
      </c>
      <c r="T15" s="15" t="s">
        <v>48</v>
      </c>
      <c r="U15" s="15" t="s">
        <v>48</v>
      </c>
      <c r="V15" s="15" t="s">
        <v>47</v>
      </c>
      <c r="W15" s="15" t="s">
        <v>48</v>
      </c>
      <c r="X15" s="15" t="s">
        <v>48</v>
      </c>
      <c r="Y15" s="15" t="s">
        <v>48</v>
      </c>
      <c r="Z15" s="15" t="s">
        <v>47</v>
      </c>
      <c r="AA15" s="15" t="s">
        <v>47</v>
      </c>
      <c r="AB15" s="15" t="s">
        <v>48</v>
      </c>
      <c r="AC15" s="15" t="s">
        <v>48</v>
      </c>
      <c r="AD15" s="77">
        <f t="shared" si="0"/>
        <v>10</v>
      </c>
      <c r="AE15" s="78">
        <f t="shared" si="1"/>
        <v>15</v>
      </c>
      <c r="AF15" s="79">
        <f t="shared" si="2"/>
        <v>0</v>
      </c>
      <c r="AH15" s="81" t="s">
        <v>59</v>
      </c>
      <c r="AI15" s="25" t="s">
        <v>49</v>
      </c>
    </row>
    <row r="16" spans="3:35" ht="15.75">
      <c r="C16" s="13">
        <v>5</v>
      </c>
      <c r="D16" s="14" t="s">
        <v>166</v>
      </c>
      <c r="E16" s="15" t="s">
        <v>48</v>
      </c>
      <c r="F16" s="15" t="s">
        <v>47</v>
      </c>
      <c r="G16" s="15" t="s">
        <v>48</v>
      </c>
      <c r="H16" s="15" t="s">
        <v>47</v>
      </c>
      <c r="I16" s="15" t="s">
        <v>47</v>
      </c>
      <c r="J16" s="15" t="s">
        <v>48</v>
      </c>
      <c r="K16" s="15" t="s">
        <v>47</v>
      </c>
      <c r="L16" s="15" t="s">
        <v>48</v>
      </c>
      <c r="M16" s="15" t="s">
        <v>47</v>
      </c>
      <c r="N16" s="15" t="s">
        <v>48</v>
      </c>
      <c r="O16" s="15" t="s">
        <v>47</v>
      </c>
      <c r="P16" s="15" t="s">
        <v>47</v>
      </c>
      <c r="Q16" s="15" t="s">
        <v>47</v>
      </c>
      <c r="R16" s="15" t="s">
        <v>47</v>
      </c>
      <c r="S16" s="15" t="s">
        <v>48</v>
      </c>
      <c r="T16" s="15" t="s">
        <v>47</v>
      </c>
      <c r="U16" s="15" t="s">
        <v>48</v>
      </c>
      <c r="V16" s="15" t="s">
        <v>47</v>
      </c>
      <c r="W16" s="15" t="s">
        <v>47</v>
      </c>
      <c r="X16" s="15" t="s">
        <v>47</v>
      </c>
      <c r="Y16" s="15" t="s">
        <v>48</v>
      </c>
      <c r="Z16" s="15" t="s">
        <v>47</v>
      </c>
      <c r="AA16" s="15" t="s">
        <v>47</v>
      </c>
      <c r="AB16" s="15" t="s">
        <v>48</v>
      </c>
      <c r="AC16" s="15" t="s">
        <v>47</v>
      </c>
      <c r="AD16" s="77">
        <f t="shared" si="0"/>
        <v>16</v>
      </c>
      <c r="AE16" s="78">
        <f t="shared" si="1"/>
        <v>9</v>
      </c>
      <c r="AF16" s="79">
        <f t="shared" si="2"/>
        <v>0</v>
      </c>
    </row>
    <row r="17" spans="3:32" ht="15.75">
      <c r="C17" s="13">
        <v>6</v>
      </c>
      <c r="D17" s="14" t="s">
        <v>167</v>
      </c>
      <c r="E17" s="15" t="s">
        <v>48</v>
      </c>
      <c r="F17" s="15" t="s">
        <v>48</v>
      </c>
      <c r="G17" s="15" t="s">
        <v>48</v>
      </c>
      <c r="H17" s="15" t="s">
        <v>48</v>
      </c>
      <c r="I17" s="15" t="s">
        <v>48</v>
      </c>
      <c r="J17" s="15" t="s">
        <v>47</v>
      </c>
      <c r="K17" s="15" t="s">
        <v>48</v>
      </c>
      <c r="L17" s="15" t="s">
        <v>48</v>
      </c>
      <c r="M17" s="15" t="s">
        <v>48</v>
      </c>
      <c r="N17" s="15" t="s">
        <v>47</v>
      </c>
      <c r="O17" s="15" t="s">
        <v>47</v>
      </c>
      <c r="P17" s="15" t="s">
        <v>48</v>
      </c>
      <c r="Q17" s="15" t="s">
        <v>47</v>
      </c>
      <c r="R17" s="15" t="s">
        <v>48</v>
      </c>
      <c r="S17" s="15" t="s">
        <v>47</v>
      </c>
      <c r="T17" s="15" t="s">
        <v>48</v>
      </c>
      <c r="U17" s="15" t="s">
        <v>48</v>
      </c>
      <c r="V17" s="15" t="s">
        <v>48</v>
      </c>
      <c r="W17" s="15" t="s">
        <v>47</v>
      </c>
      <c r="X17" s="15" t="s">
        <v>48</v>
      </c>
      <c r="Y17" s="15" t="s">
        <v>48</v>
      </c>
      <c r="Z17" s="15" t="s">
        <v>47</v>
      </c>
      <c r="AA17" s="15" t="s">
        <v>47</v>
      </c>
      <c r="AB17" s="15" t="s">
        <v>47</v>
      </c>
      <c r="AC17" s="15" t="s">
        <v>47</v>
      </c>
      <c r="AD17" s="77">
        <f t="shared" si="0"/>
        <v>10</v>
      </c>
      <c r="AE17" s="78">
        <f t="shared" si="1"/>
        <v>15</v>
      </c>
      <c r="AF17" s="79">
        <f t="shared" si="2"/>
        <v>0</v>
      </c>
    </row>
    <row r="18" spans="3:32" ht="15.75">
      <c r="C18" s="13">
        <v>7</v>
      </c>
      <c r="D18" s="14" t="s">
        <v>168</v>
      </c>
      <c r="E18" s="15" t="s">
        <v>47</v>
      </c>
      <c r="F18" s="15" t="s">
        <v>48</v>
      </c>
      <c r="G18" s="15" t="s">
        <v>48</v>
      </c>
      <c r="H18" s="15" t="s">
        <v>48</v>
      </c>
      <c r="I18" s="15" t="s">
        <v>47</v>
      </c>
      <c r="J18" s="15" t="s">
        <v>47</v>
      </c>
      <c r="K18" s="15" t="s">
        <v>48</v>
      </c>
      <c r="L18" s="15" t="s">
        <v>48</v>
      </c>
      <c r="M18" s="15" t="s">
        <v>48</v>
      </c>
      <c r="N18" s="15" t="s">
        <v>47</v>
      </c>
      <c r="O18" s="15" t="s">
        <v>47</v>
      </c>
      <c r="P18" s="15" t="s">
        <v>48</v>
      </c>
      <c r="Q18" s="15" t="s">
        <v>47</v>
      </c>
      <c r="R18" s="15" t="s">
        <v>48</v>
      </c>
      <c r="S18" s="15" t="s">
        <v>47</v>
      </c>
      <c r="T18" s="15" t="s">
        <v>48</v>
      </c>
      <c r="U18" s="15" t="s">
        <v>48</v>
      </c>
      <c r="V18" s="15" t="s">
        <v>48</v>
      </c>
      <c r="W18" s="15" t="s">
        <v>47</v>
      </c>
      <c r="X18" s="15" t="s">
        <v>47</v>
      </c>
      <c r="Y18" s="15" t="s">
        <v>48</v>
      </c>
      <c r="Z18" s="15" t="s">
        <v>48</v>
      </c>
      <c r="AA18" s="15" t="s">
        <v>47</v>
      </c>
      <c r="AB18" s="15" t="s">
        <v>47</v>
      </c>
      <c r="AC18" s="15" t="s">
        <v>48</v>
      </c>
      <c r="AD18" s="77">
        <f t="shared" si="0"/>
        <v>11</v>
      </c>
      <c r="AE18" s="78">
        <f t="shared" si="1"/>
        <v>14</v>
      </c>
      <c r="AF18" s="79">
        <f t="shared" si="2"/>
        <v>0</v>
      </c>
    </row>
    <row r="19" spans="3:32" ht="15.75">
      <c r="C19" s="13">
        <v>8</v>
      </c>
      <c r="D19" s="14" t="s">
        <v>169</v>
      </c>
      <c r="E19" s="15" t="s">
        <v>48</v>
      </c>
      <c r="F19" s="15" t="s">
        <v>47</v>
      </c>
      <c r="G19" s="15" t="s">
        <v>47</v>
      </c>
      <c r="H19" s="15" t="s">
        <v>47</v>
      </c>
      <c r="I19" s="15" t="s">
        <v>47</v>
      </c>
      <c r="J19" s="15" t="s">
        <v>48</v>
      </c>
      <c r="K19" s="15" t="s">
        <v>47</v>
      </c>
      <c r="L19" s="15" t="s">
        <v>48</v>
      </c>
      <c r="M19" s="15" t="s">
        <v>47</v>
      </c>
      <c r="N19" s="15" t="s">
        <v>47</v>
      </c>
      <c r="O19" s="15" t="s">
        <v>47</v>
      </c>
      <c r="P19" s="15" t="s">
        <v>48</v>
      </c>
      <c r="Q19" s="15" t="s">
        <v>48</v>
      </c>
      <c r="R19" s="15" t="s">
        <v>48</v>
      </c>
      <c r="S19" s="15" t="s">
        <v>47</v>
      </c>
      <c r="T19" s="15" t="s">
        <v>48</v>
      </c>
      <c r="U19" s="15" t="s">
        <v>48</v>
      </c>
      <c r="V19" s="15" t="s">
        <v>48</v>
      </c>
      <c r="W19" s="15" t="s">
        <v>47</v>
      </c>
      <c r="X19" s="15" t="s">
        <v>47</v>
      </c>
      <c r="Y19" s="15" t="s">
        <v>48</v>
      </c>
      <c r="Z19" s="15" t="s">
        <v>47</v>
      </c>
      <c r="AA19" s="15" t="s">
        <v>47</v>
      </c>
      <c r="AB19" s="15" t="s">
        <v>47</v>
      </c>
      <c r="AC19" s="15" t="s">
        <v>48</v>
      </c>
      <c r="AD19" s="77">
        <f t="shared" si="0"/>
        <v>14</v>
      </c>
      <c r="AE19" s="78">
        <f t="shared" si="1"/>
        <v>11</v>
      </c>
      <c r="AF19" s="79">
        <f t="shared" si="2"/>
        <v>0</v>
      </c>
    </row>
    <row r="20" spans="3:32" ht="15.75">
      <c r="C20" s="13">
        <v>9</v>
      </c>
      <c r="D20" s="14" t="s">
        <v>170</v>
      </c>
      <c r="E20" s="15" t="s">
        <v>47</v>
      </c>
      <c r="F20" s="15" t="s">
        <v>48</v>
      </c>
      <c r="G20" s="15" t="s">
        <v>48</v>
      </c>
      <c r="H20" s="15" t="s">
        <v>48</v>
      </c>
      <c r="I20" s="15" t="s">
        <v>48</v>
      </c>
      <c r="J20" s="15" t="s">
        <v>48</v>
      </c>
      <c r="K20" s="15" t="s">
        <v>47</v>
      </c>
      <c r="L20" s="15" t="s">
        <v>48</v>
      </c>
      <c r="M20" s="15" t="s">
        <v>48</v>
      </c>
      <c r="N20" s="15" t="s">
        <v>48</v>
      </c>
      <c r="O20" s="15" t="s">
        <v>47</v>
      </c>
      <c r="P20" s="15" t="s">
        <v>48</v>
      </c>
      <c r="Q20" s="15" t="s">
        <v>48</v>
      </c>
      <c r="R20" s="15" t="s">
        <v>48</v>
      </c>
      <c r="S20" s="15" t="s">
        <v>48</v>
      </c>
      <c r="T20" s="15" t="s">
        <v>48</v>
      </c>
      <c r="U20" s="15" t="s">
        <v>48</v>
      </c>
      <c r="V20" s="15" t="s">
        <v>47</v>
      </c>
      <c r="W20" s="15" t="s">
        <v>47</v>
      </c>
      <c r="X20" s="15" t="s">
        <v>47</v>
      </c>
      <c r="Y20" s="15" t="s">
        <v>48</v>
      </c>
      <c r="Z20" s="15" t="s">
        <v>47</v>
      </c>
      <c r="AA20" s="15" t="s">
        <v>47</v>
      </c>
      <c r="AB20" s="15" t="s">
        <v>48</v>
      </c>
      <c r="AC20" s="15" t="s">
        <v>48</v>
      </c>
      <c r="AD20" s="77">
        <f t="shared" si="0"/>
        <v>8</v>
      </c>
      <c r="AE20" s="78">
        <f t="shared" si="1"/>
        <v>17</v>
      </c>
      <c r="AF20" s="79">
        <f t="shared" si="2"/>
        <v>0</v>
      </c>
    </row>
    <row r="21" spans="3:32" ht="15.75">
      <c r="C21" s="13">
        <v>10</v>
      </c>
      <c r="D21" s="14" t="s">
        <v>188</v>
      </c>
      <c r="E21" s="15" t="s">
        <v>48</v>
      </c>
      <c r="F21" s="15" t="s">
        <v>47</v>
      </c>
      <c r="G21" s="15" t="s">
        <v>47</v>
      </c>
      <c r="H21" s="15" t="s">
        <v>48</v>
      </c>
      <c r="I21" s="15" t="s">
        <v>47</v>
      </c>
      <c r="J21" s="15" t="s">
        <v>48</v>
      </c>
      <c r="K21" s="15" t="s">
        <v>48</v>
      </c>
      <c r="L21" s="15" t="s">
        <v>47</v>
      </c>
      <c r="M21" s="15" t="s">
        <v>48</v>
      </c>
      <c r="N21" s="15" t="s">
        <v>47</v>
      </c>
      <c r="O21" s="15" t="s">
        <v>47</v>
      </c>
      <c r="P21" s="15" t="s">
        <v>47</v>
      </c>
      <c r="Q21" s="15" t="s">
        <v>48</v>
      </c>
      <c r="R21" s="15" t="s">
        <v>48</v>
      </c>
      <c r="S21" s="15" t="s">
        <v>47</v>
      </c>
      <c r="T21" s="15" t="s">
        <v>48</v>
      </c>
      <c r="U21" s="15" t="s">
        <v>48</v>
      </c>
      <c r="V21" s="15" t="s">
        <v>48</v>
      </c>
      <c r="W21" s="15" t="s">
        <v>48</v>
      </c>
      <c r="X21" s="15" t="s">
        <v>47</v>
      </c>
      <c r="Y21" s="15" t="s">
        <v>48</v>
      </c>
      <c r="Z21" s="15" t="s">
        <v>47</v>
      </c>
      <c r="AA21" s="15" t="s">
        <v>47</v>
      </c>
      <c r="AB21" s="15" t="s">
        <v>47</v>
      </c>
      <c r="AC21" s="15" t="s">
        <v>47</v>
      </c>
      <c r="AD21" s="77">
        <f t="shared" si="0"/>
        <v>13</v>
      </c>
      <c r="AE21" s="78">
        <f t="shared" si="1"/>
        <v>12</v>
      </c>
      <c r="AF21" s="79">
        <f t="shared" si="2"/>
        <v>0</v>
      </c>
    </row>
    <row r="22" spans="3:32" ht="15.75">
      <c r="C22" s="13">
        <v>11</v>
      </c>
      <c r="D22" s="14" t="s">
        <v>171</v>
      </c>
      <c r="E22" s="15" t="s">
        <v>48</v>
      </c>
      <c r="F22" s="15" t="s">
        <v>47</v>
      </c>
      <c r="G22" s="15" t="s">
        <v>48</v>
      </c>
      <c r="H22" s="15" t="s">
        <v>48</v>
      </c>
      <c r="I22" s="15" t="s">
        <v>48</v>
      </c>
      <c r="J22" s="15" t="s">
        <v>48</v>
      </c>
      <c r="K22" s="15" t="s">
        <v>47</v>
      </c>
      <c r="L22" s="15" t="s">
        <v>47</v>
      </c>
      <c r="M22" s="15" t="s">
        <v>47</v>
      </c>
      <c r="N22" s="15" t="s">
        <v>48</v>
      </c>
      <c r="O22" s="15" t="s">
        <v>47</v>
      </c>
      <c r="P22" s="15" t="s">
        <v>47</v>
      </c>
      <c r="Q22" s="15" t="s">
        <v>47</v>
      </c>
      <c r="R22" s="15" t="s">
        <v>48</v>
      </c>
      <c r="S22" s="15" t="s">
        <v>48</v>
      </c>
      <c r="T22" s="15" t="s">
        <v>48</v>
      </c>
      <c r="U22" s="15" t="s">
        <v>48</v>
      </c>
      <c r="V22" s="15" t="s">
        <v>47</v>
      </c>
      <c r="W22" s="15" t="s">
        <v>48</v>
      </c>
      <c r="X22" s="15" t="s">
        <v>48</v>
      </c>
      <c r="Y22" s="15" t="s">
        <v>48</v>
      </c>
      <c r="Z22" s="15" t="s">
        <v>47</v>
      </c>
      <c r="AA22" s="15" t="s">
        <v>47</v>
      </c>
      <c r="AB22" s="15" t="s">
        <v>48</v>
      </c>
      <c r="AC22" s="15" t="s">
        <v>47</v>
      </c>
      <c r="AD22" s="77">
        <f t="shared" si="0"/>
        <v>11</v>
      </c>
      <c r="AE22" s="78">
        <f t="shared" si="1"/>
        <v>14</v>
      </c>
      <c r="AF22" s="79">
        <f t="shared" si="2"/>
        <v>0</v>
      </c>
    </row>
    <row r="23" spans="3:32" ht="15.75">
      <c r="C23" s="13">
        <v>12</v>
      </c>
      <c r="D23" s="14" t="s">
        <v>172</v>
      </c>
      <c r="E23" s="15" t="s">
        <v>48</v>
      </c>
      <c r="F23" s="15" t="s">
        <v>47</v>
      </c>
      <c r="G23" s="15" t="s">
        <v>48</v>
      </c>
      <c r="H23" s="15" t="s">
        <v>47</v>
      </c>
      <c r="I23" s="15" t="s">
        <v>47</v>
      </c>
      <c r="J23" s="15" t="s">
        <v>48</v>
      </c>
      <c r="K23" s="15" t="s">
        <v>48</v>
      </c>
      <c r="L23" s="15" t="s">
        <v>47</v>
      </c>
      <c r="M23" s="15" t="s">
        <v>48</v>
      </c>
      <c r="N23" s="15" t="s">
        <v>47</v>
      </c>
      <c r="O23" s="15" t="s">
        <v>48</v>
      </c>
      <c r="P23" s="15" t="s">
        <v>48</v>
      </c>
      <c r="Q23" s="15" t="s">
        <v>49</v>
      </c>
      <c r="R23" s="15" t="s">
        <v>48</v>
      </c>
      <c r="S23" s="15" t="s">
        <v>47</v>
      </c>
      <c r="T23" s="15" t="s">
        <v>48</v>
      </c>
      <c r="U23" s="15" t="s">
        <v>47</v>
      </c>
      <c r="V23" s="15" t="s">
        <v>47</v>
      </c>
      <c r="W23" s="15" t="s">
        <v>48</v>
      </c>
      <c r="X23" s="15" t="s">
        <v>47</v>
      </c>
      <c r="Y23" s="15" t="s">
        <v>49</v>
      </c>
      <c r="Z23" s="15" t="s">
        <v>48</v>
      </c>
      <c r="AA23" s="15" t="s">
        <v>47</v>
      </c>
      <c r="AB23" s="15" t="s">
        <v>48</v>
      </c>
      <c r="AC23" s="15" t="s">
        <v>48</v>
      </c>
      <c r="AD23" s="77">
        <f t="shared" si="0"/>
        <v>10</v>
      </c>
      <c r="AE23" s="78">
        <f t="shared" si="1"/>
        <v>13</v>
      </c>
      <c r="AF23" s="79">
        <f t="shared" si="2"/>
        <v>2</v>
      </c>
    </row>
    <row r="24" spans="3:32" ht="15.75">
      <c r="C24" s="13">
        <v>13</v>
      </c>
      <c r="D24" s="14" t="s">
        <v>173</v>
      </c>
      <c r="E24" s="15" t="s">
        <v>48</v>
      </c>
      <c r="F24" s="15" t="s">
        <v>47</v>
      </c>
      <c r="G24" s="15" t="s">
        <v>48</v>
      </c>
      <c r="H24" s="15" t="s">
        <v>47</v>
      </c>
      <c r="I24" s="15" t="s">
        <v>48</v>
      </c>
      <c r="J24" s="15" t="s">
        <v>47</v>
      </c>
      <c r="K24" s="15" t="s">
        <v>48</v>
      </c>
      <c r="L24" s="15" t="s">
        <v>48</v>
      </c>
      <c r="M24" s="15" t="s">
        <v>48</v>
      </c>
      <c r="N24" s="15" t="s">
        <v>48</v>
      </c>
      <c r="O24" s="15" t="s">
        <v>47</v>
      </c>
      <c r="P24" s="15" t="s">
        <v>48</v>
      </c>
      <c r="Q24" s="15" t="s">
        <v>47</v>
      </c>
      <c r="R24" s="15" t="s">
        <v>48</v>
      </c>
      <c r="S24" s="15" t="s">
        <v>47</v>
      </c>
      <c r="T24" s="15" t="s">
        <v>47</v>
      </c>
      <c r="U24" s="15" t="s">
        <v>49</v>
      </c>
      <c r="V24" s="15" t="s">
        <v>47</v>
      </c>
      <c r="W24" s="15" t="s">
        <v>48</v>
      </c>
      <c r="X24" s="15" t="s">
        <v>48</v>
      </c>
      <c r="Y24" s="15" t="s">
        <v>48</v>
      </c>
      <c r="Z24" s="15" t="s">
        <v>48</v>
      </c>
      <c r="AA24" s="15" t="s">
        <v>47</v>
      </c>
      <c r="AB24" s="15" t="s">
        <v>47</v>
      </c>
      <c r="AC24" s="15" t="s">
        <v>47</v>
      </c>
      <c r="AD24" s="77">
        <f t="shared" si="0"/>
        <v>11</v>
      </c>
      <c r="AE24" s="78">
        <f t="shared" si="1"/>
        <v>13</v>
      </c>
      <c r="AF24" s="79">
        <f t="shared" si="2"/>
        <v>1</v>
      </c>
    </row>
    <row r="25" spans="3:32" ht="15.75">
      <c r="C25" s="13">
        <v>14</v>
      </c>
      <c r="D25" s="14" t="s">
        <v>174</v>
      </c>
      <c r="E25" s="15" t="s">
        <v>47</v>
      </c>
      <c r="F25" s="15" t="s">
        <v>47</v>
      </c>
      <c r="G25" s="15" t="s">
        <v>48</v>
      </c>
      <c r="H25" s="15" t="s">
        <v>48</v>
      </c>
      <c r="I25" s="15" t="s">
        <v>47</v>
      </c>
      <c r="J25" s="15" t="s">
        <v>47</v>
      </c>
      <c r="K25" s="15" t="s">
        <v>47</v>
      </c>
      <c r="L25" s="15" t="s">
        <v>48</v>
      </c>
      <c r="M25" s="15" t="s">
        <v>47</v>
      </c>
      <c r="N25" s="15" t="s">
        <v>47</v>
      </c>
      <c r="O25" s="15" t="s">
        <v>47</v>
      </c>
      <c r="P25" s="15" t="s">
        <v>48</v>
      </c>
      <c r="Q25" s="15" t="s">
        <v>47</v>
      </c>
      <c r="R25" s="15" t="s">
        <v>48</v>
      </c>
      <c r="S25" s="15" t="s">
        <v>48</v>
      </c>
      <c r="T25" s="15" t="s">
        <v>48</v>
      </c>
      <c r="U25" s="15" t="s">
        <v>48</v>
      </c>
      <c r="V25" s="15" t="s">
        <v>47</v>
      </c>
      <c r="W25" s="15" t="s">
        <v>48</v>
      </c>
      <c r="X25" s="15" t="s">
        <v>48</v>
      </c>
      <c r="Y25" s="15" t="s">
        <v>48</v>
      </c>
      <c r="Z25" s="15" t="s">
        <v>48</v>
      </c>
      <c r="AA25" s="15" t="s">
        <v>47</v>
      </c>
      <c r="AB25" s="15" t="s">
        <v>47</v>
      </c>
      <c r="AC25" s="15" t="s">
        <v>48</v>
      </c>
      <c r="AD25" s="77">
        <f t="shared" si="0"/>
        <v>12</v>
      </c>
      <c r="AE25" s="78">
        <f t="shared" si="1"/>
        <v>13</v>
      </c>
      <c r="AF25" s="79">
        <f t="shared" si="2"/>
        <v>0</v>
      </c>
    </row>
    <row r="26" spans="3:32" ht="15.75">
      <c r="C26" s="13">
        <v>15</v>
      </c>
      <c r="D26" s="14" t="s">
        <v>175</v>
      </c>
      <c r="E26" s="15" t="s">
        <v>47</v>
      </c>
      <c r="F26" s="15" t="s">
        <v>48</v>
      </c>
      <c r="G26" s="15" t="s">
        <v>48</v>
      </c>
      <c r="H26" s="15" t="s">
        <v>48</v>
      </c>
      <c r="I26" s="15" t="s">
        <v>48</v>
      </c>
      <c r="J26" s="15" t="s">
        <v>48</v>
      </c>
      <c r="K26" s="15" t="s">
        <v>47</v>
      </c>
      <c r="L26" s="15" t="s">
        <v>48</v>
      </c>
      <c r="M26" s="15" t="s">
        <v>48</v>
      </c>
      <c r="N26" s="15" t="s">
        <v>48</v>
      </c>
      <c r="O26" s="15" t="s">
        <v>47</v>
      </c>
      <c r="P26" s="15" t="s">
        <v>48</v>
      </c>
      <c r="Q26" s="15" t="s">
        <v>47</v>
      </c>
      <c r="R26" s="15" t="s">
        <v>48</v>
      </c>
      <c r="S26" s="15" t="s">
        <v>48</v>
      </c>
      <c r="T26" s="15" t="s">
        <v>47</v>
      </c>
      <c r="U26" s="15" t="s">
        <v>48</v>
      </c>
      <c r="V26" s="15" t="s">
        <v>48</v>
      </c>
      <c r="W26" s="15" t="s">
        <v>48</v>
      </c>
      <c r="X26" s="15" t="s">
        <v>48</v>
      </c>
      <c r="Y26" s="15" t="s">
        <v>47</v>
      </c>
      <c r="Z26" s="15" t="s">
        <v>48</v>
      </c>
      <c r="AA26" s="15" t="s">
        <v>47</v>
      </c>
      <c r="AB26" s="15" t="s">
        <v>48</v>
      </c>
      <c r="AC26" s="15" t="s">
        <v>48</v>
      </c>
      <c r="AD26" s="77">
        <f t="shared" si="0"/>
        <v>7</v>
      </c>
      <c r="AE26" s="78">
        <f t="shared" si="1"/>
        <v>18</v>
      </c>
      <c r="AF26" s="79">
        <f t="shared" si="2"/>
        <v>0</v>
      </c>
    </row>
    <row r="27" spans="3:32" ht="15.75">
      <c r="C27" s="13">
        <v>16</v>
      </c>
      <c r="D27" s="14" t="s">
        <v>176</v>
      </c>
      <c r="E27" s="15" t="s">
        <v>48</v>
      </c>
      <c r="F27" s="15" t="s">
        <v>47</v>
      </c>
      <c r="G27" s="15" t="s">
        <v>47</v>
      </c>
      <c r="H27" s="15" t="s">
        <v>47</v>
      </c>
      <c r="I27" s="15" t="s">
        <v>48</v>
      </c>
      <c r="J27" s="15" t="s">
        <v>48</v>
      </c>
      <c r="K27" s="15" t="s">
        <v>47</v>
      </c>
      <c r="L27" s="15" t="s">
        <v>48</v>
      </c>
      <c r="M27" s="15" t="s">
        <v>48</v>
      </c>
      <c r="N27" s="15" t="s">
        <v>47</v>
      </c>
      <c r="O27" s="15" t="s">
        <v>48</v>
      </c>
      <c r="P27" s="15" t="s">
        <v>47</v>
      </c>
      <c r="Q27" s="15" t="s">
        <v>48</v>
      </c>
      <c r="R27" s="15" t="s">
        <v>48</v>
      </c>
      <c r="S27" s="15" t="s">
        <v>48</v>
      </c>
      <c r="T27" s="15" t="s">
        <v>47</v>
      </c>
      <c r="U27" s="15" t="s">
        <v>48</v>
      </c>
      <c r="V27" s="15" t="s">
        <v>48</v>
      </c>
      <c r="W27" s="15" t="s">
        <v>48</v>
      </c>
      <c r="X27" s="15" t="s">
        <v>48</v>
      </c>
      <c r="Y27" s="15" t="s">
        <v>47</v>
      </c>
      <c r="Z27" s="15" t="s">
        <v>47</v>
      </c>
      <c r="AA27" s="15" t="s">
        <v>47</v>
      </c>
      <c r="AB27" s="15" t="s">
        <v>47</v>
      </c>
      <c r="AC27" s="15" t="s">
        <v>48</v>
      </c>
      <c r="AD27" s="77">
        <f t="shared" si="0"/>
        <v>11</v>
      </c>
      <c r="AE27" s="78">
        <f t="shared" si="1"/>
        <v>14</v>
      </c>
      <c r="AF27" s="79">
        <f t="shared" si="2"/>
        <v>0</v>
      </c>
    </row>
    <row r="28" spans="3:32" ht="15.75">
      <c r="C28" s="13">
        <v>17</v>
      </c>
      <c r="D28" s="14" t="s">
        <v>177</v>
      </c>
      <c r="E28" s="15" t="s">
        <v>48</v>
      </c>
      <c r="F28" s="15" t="s">
        <v>47</v>
      </c>
      <c r="G28" s="15" t="s">
        <v>48</v>
      </c>
      <c r="H28" s="15" t="s">
        <v>48</v>
      </c>
      <c r="I28" s="15" t="s">
        <v>47</v>
      </c>
      <c r="J28" s="15" t="s">
        <v>48</v>
      </c>
      <c r="K28" s="15" t="s">
        <v>47</v>
      </c>
      <c r="L28" s="15" t="s">
        <v>47</v>
      </c>
      <c r="M28" s="15" t="s">
        <v>48</v>
      </c>
      <c r="N28" s="15" t="s">
        <v>47</v>
      </c>
      <c r="O28" s="15" t="s">
        <v>48</v>
      </c>
      <c r="P28" s="15" t="s">
        <v>48</v>
      </c>
      <c r="Q28" s="15" t="s">
        <v>47</v>
      </c>
      <c r="R28" s="15" t="s">
        <v>48</v>
      </c>
      <c r="S28" s="15" t="s">
        <v>48</v>
      </c>
      <c r="T28" s="15" t="s">
        <v>48</v>
      </c>
      <c r="U28" s="15" t="s">
        <v>47</v>
      </c>
      <c r="V28" s="15" t="s">
        <v>48</v>
      </c>
      <c r="W28" s="15" t="s">
        <v>48</v>
      </c>
      <c r="X28" s="15" t="s">
        <v>48</v>
      </c>
      <c r="Y28" s="15" t="s">
        <v>48</v>
      </c>
      <c r="Z28" s="15" t="s">
        <v>48</v>
      </c>
      <c r="AA28" s="15" t="s">
        <v>47</v>
      </c>
      <c r="AB28" s="15" t="s">
        <v>47</v>
      </c>
      <c r="AC28" s="15" t="s">
        <v>48</v>
      </c>
      <c r="AD28" s="77">
        <f t="shared" si="0"/>
        <v>9</v>
      </c>
      <c r="AE28" s="78">
        <f t="shared" si="1"/>
        <v>16</v>
      </c>
      <c r="AF28" s="79">
        <f t="shared" si="2"/>
        <v>0</v>
      </c>
    </row>
    <row r="29" spans="3:32" ht="15.75">
      <c r="C29" s="13">
        <v>18</v>
      </c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77">
        <f t="shared" si="0"/>
        <v>0</v>
      </c>
      <c r="AE29" s="78">
        <f t="shared" si="1"/>
        <v>0</v>
      </c>
      <c r="AF29" s="79">
        <f t="shared" si="2"/>
        <v>0</v>
      </c>
    </row>
    <row r="30" spans="3:32" ht="15.75">
      <c r="C30" s="13">
        <v>19</v>
      </c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77">
        <f t="shared" si="0"/>
        <v>0</v>
      </c>
      <c r="AE30" s="78">
        <f t="shared" si="1"/>
        <v>0</v>
      </c>
      <c r="AF30" s="79">
        <f t="shared" si="2"/>
        <v>0</v>
      </c>
    </row>
    <row r="31" spans="3:32" ht="15.75">
      <c r="C31" s="13">
        <v>20</v>
      </c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77">
        <f t="shared" si="0"/>
        <v>0</v>
      </c>
      <c r="AE31" s="78">
        <f t="shared" si="1"/>
        <v>0</v>
      </c>
      <c r="AF31" s="79">
        <f t="shared" si="2"/>
        <v>0</v>
      </c>
    </row>
    <row r="32" spans="3:32" ht="15.75">
      <c r="C32" s="13">
        <v>21</v>
      </c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77">
        <f t="shared" si="0"/>
        <v>0</v>
      </c>
      <c r="AE32" s="78">
        <f t="shared" si="1"/>
        <v>0</v>
      </c>
      <c r="AF32" s="79">
        <f t="shared" si="2"/>
        <v>0</v>
      </c>
    </row>
    <row r="33" spans="3:32" ht="15.75">
      <c r="C33" s="13">
        <v>22</v>
      </c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77">
        <f t="shared" si="0"/>
        <v>0</v>
      </c>
      <c r="AE33" s="78">
        <f t="shared" si="1"/>
        <v>0</v>
      </c>
      <c r="AF33" s="79">
        <f t="shared" si="2"/>
        <v>0</v>
      </c>
    </row>
    <row r="34" spans="3:32" ht="15.75">
      <c r="C34" s="13">
        <v>23</v>
      </c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77">
        <f t="shared" si="0"/>
        <v>0</v>
      </c>
      <c r="AE34" s="78">
        <f t="shared" si="1"/>
        <v>0</v>
      </c>
      <c r="AF34" s="79">
        <f t="shared" si="2"/>
        <v>0</v>
      </c>
    </row>
    <row r="35" spans="3:32" ht="15.75">
      <c r="C35" s="13">
        <v>24</v>
      </c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77">
        <f t="shared" si="0"/>
        <v>0</v>
      </c>
      <c r="AE35" s="78">
        <f t="shared" si="1"/>
        <v>0</v>
      </c>
      <c r="AF35" s="79">
        <f t="shared" si="2"/>
        <v>0</v>
      </c>
    </row>
    <row r="36" spans="3:32" ht="15.75">
      <c r="C36" s="13">
        <v>25</v>
      </c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77">
        <f t="shared" si="0"/>
        <v>0</v>
      </c>
      <c r="AE36" s="78">
        <f t="shared" si="1"/>
        <v>0</v>
      </c>
      <c r="AF36" s="79">
        <f t="shared" si="2"/>
        <v>0</v>
      </c>
    </row>
    <row r="37" spans="3:32" ht="15.75">
      <c r="C37" s="13">
        <v>26</v>
      </c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77">
        <f t="shared" si="0"/>
        <v>0</v>
      </c>
      <c r="AE37" s="78">
        <f t="shared" si="1"/>
        <v>0</v>
      </c>
      <c r="AF37" s="79">
        <f t="shared" si="2"/>
        <v>0</v>
      </c>
    </row>
    <row r="38" spans="3:32" ht="15.75">
      <c r="C38" s="13">
        <v>27</v>
      </c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77">
        <f t="shared" si="0"/>
        <v>0</v>
      </c>
      <c r="AE38" s="78">
        <f t="shared" si="1"/>
        <v>0</v>
      </c>
      <c r="AF38" s="79">
        <f t="shared" si="2"/>
        <v>0</v>
      </c>
    </row>
    <row r="39" spans="3:32" ht="15.75">
      <c r="C39" s="13">
        <v>28</v>
      </c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77">
        <f t="shared" si="0"/>
        <v>0</v>
      </c>
      <c r="AE39" s="78">
        <f t="shared" si="1"/>
        <v>0</v>
      </c>
      <c r="AF39" s="79">
        <f t="shared" si="2"/>
        <v>0</v>
      </c>
    </row>
    <row r="40" spans="3:32" ht="15.75">
      <c r="C40" s="13">
        <v>29</v>
      </c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77">
        <f t="shared" si="0"/>
        <v>0</v>
      </c>
      <c r="AE40" s="78">
        <f t="shared" si="1"/>
        <v>0</v>
      </c>
      <c r="AF40" s="79">
        <f t="shared" si="2"/>
        <v>0</v>
      </c>
    </row>
    <row r="41" spans="3:32" ht="15.75">
      <c r="C41" s="13">
        <v>30</v>
      </c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77">
        <f t="shared" si="0"/>
        <v>0</v>
      </c>
      <c r="AE41" s="78">
        <f t="shared" si="1"/>
        <v>0</v>
      </c>
      <c r="AF41" s="79">
        <f t="shared" si="2"/>
        <v>0</v>
      </c>
    </row>
    <row r="42" spans="3:32" ht="15.75">
      <c r="C42" s="13">
        <v>31</v>
      </c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77">
        <f t="shared" si="0"/>
        <v>0</v>
      </c>
      <c r="AE42" s="78">
        <f t="shared" si="1"/>
        <v>0</v>
      </c>
      <c r="AF42" s="79">
        <f t="shared" si="2"/>
        <v>0</v>
      </c>
    </row>
    <row r="43" spans="3:32" ht="15.75">
      <c r="C43" s="13">
        <v>32</v>
      </c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77">
        <f t="shared" si="0"/>
        <v>0</v>
      </c>
      <c r="AE43" s="78">
        <f t="shared" si="1"/>
        <v>0</v>
      </c>
      <c r="AF43" s="79">
        <f t="shared" si="2"/>
        <v>0</v>
      </c>
    </row>
    <row r="44" spans="3:32" ht="15.75">
      <c r="C44" s="13">
        <v>33</v>
      </c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77">
        <f t="shared" si="0"/>
        <v>0</v>
      </c>
      <c r="AE44" s="78">
        <f t="shared" si="1"/>
        <v>0</v>
      </c>
      <c r="AF44" s="79">
        <f t="shared" si="2"/>
        <v>0</v>
      </c>
    </row>
    <row r="45" spans="3:32" ht="15.75">
      <c r="C45" s="13">
        <v>34</v>
      </c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77">
        <f t="shared" si="0"/>
        <v>0</v>
      </c>
      <c r="AE45" s="78">
        <f t="shared" si="1"/>
        <v>0</v>
      </c>
      <c r="AF45" s="79">
        <f t="shared" si="2"/>
        <v>0</v>
      </c>
    </row>
    <row r="48" spans="3:32">
      <c r="D48" s="26" t="s">
        <v>68</v>
      </c>
      <c r="E48" s="27" t="s">
        <v>17</v>
      </c>
      <c r="F48" s="27" t="s">
        <v>18</v>
      </c>
      <c r="G48" s="27" t="s">
        <v>19</v>
      </c>
      <c r="H48" s="27" t="s">
        <v>20</v>
      </c>
      <c r="I48" s="27" t="s">
        <v>21</v>
      </c>
      <c r="J48" s="27" t="s">
        <v>22</v>
      </c>
      <c r="K48" s="27" t="s">
        <v>23</v>
      </c>
      <c r="L48" s="27" t="s">
        <v>24</v>
      </c>
      <c r="M48" s="27" t="s">
        <v>25</v>
      </c>
      <c r="N48" s="27" t="s">
        <v>26</v>
      </c>
      <c r="O48" s="27" t="s">
        <v>27</v>
      </c>
      <c r="P48" s="27" t="s">
        <v>28</v>
      </c>
      <c r="Q48" s="27" t="s">
        <v>29</v>
      </c>
      <c r="R48" s="27" t="s">
        <v>30</v>
      </c>
      <c r="S48" s="27" t="s">
        <v>31</v>
      </c>
      <c r="T48" s="27" t="s">
        <v>32</v>
      </c>
      <c r="U48" s="27" t="s">
        <v>33</v>
      </c>
      <c r="V48" s="27" t="s">
        <v>34</v>
      </c>
      <c r="W48" s="27" t="s">
        <v>35</v>
      </c>
      <c r="X48" s="27" t="s">
        <v>36</v>
      </c>
      <c r="Y48" s="27" t="s">
        <v>37</v>
      </c>
      <c r="Z48" s="27" t="s">
        <v>38</v>
      </c>
      <c r="AA48" s="27" t="s">
        <v>39</v>
      </c>
      <c r="AB48" s="27" t="s">
        <v>40</v>
      </c>
      <c r="AC48" s="27" t="s">
        <v>41</v>
      </c>
      <c r="AD48" s="28" t="s">
        <v>69</v>
      </c>
      <c r="AE48" s="27" t="s">
        <v>70</v>
      </c>
    </row>
    <row r="49" spans="4:31">
      <c r="D49" s="30" t="s">
        <v>71</v>
      </c>
      <c r="E49" s="31">
        <f>COUNTIF(E12:E45,"✔")</f>
        <v>6</v>
      </c>
      <c r="F49" s="31">
        <f t="shared" ref="F49:AC49" si="3">COUNTIF(F12:F45,"✔")</f>
        <v>10</v>
      </c>
      <c r="G49" s="31">
        <f t="shared" si="3"/>
        <v>3</v>
      </c>
      <c r="H49" s="31">
        <f t="shared" si="3"/>
        <v>8</v>
      </c>
      <c r="I49" s="31">
        <f t="shared" si="3"/>
        <v>8</v>
      </c>
      <c r="J49" s="31">
        <f t="shared" si="3"/>
        <v>5</v>
      </c>
      <c r="K49" s="31">
        <f t="shared" si="3"/>
        <v>10</v>
      </c>
      <c r="L49" s="31">
        <f t="shared" si="3"/>
        <v>6</v>
      </c>
      <c r="M49" s="31">
        <f t="shared" si="3"/>
        <v>4</v>
      </c>
      <c r="N49" s="31">
        <f t="shared" si="3"/>
        <v>10</v>
      </c>
      <c r="O49" s="31">
        <f t="shared" si="3"/>
        <v>14</v>
      </c>
      <c r="P49" s="31">
        <f t="shared" si="3"/>
        <v>4</v>
      </c>
      <c r="Q49" s="31">
        <f t="shared" si="3"/>
        <v>12</v>
      </c>
      <c r="R49" s="31">
        <f t="shared" si="3"/>
        <v>2</v>
      </c>
      <c r="S49" s="31">
        <f t="shared" si="3"/>
        <v>7</v>
      </c>
      <c r="T49" s="31">
        <f t="shared" si="3"/>
        <v>4</v>
      </c>
      <c r="U49" s="31">
        <f t="shared" si="3"/>
        <v>2</v>
      </c>
      <c r="V49" s="31">
        <f t="shared" si="3"/>
        <v>8</v>
      </c>
      <c r="W49" s="31">
        <f t="shared" si="3"/>
        <v>7</v>
      </c>
      <c r="X49" s="31">
        <f t="shared" si="3"/>
        <v>9</v>
      </c>
      <c r="Y49" s="31">
        <f t="shared" si="3"/>
        <v>3</v>
      </c>
      <c r="Z49" s="31">
        <f t="shared" si="3"/>
        <v>10</v>
      </c>
      <c r="AA49" s="31">
        <f t="shared" si="3"/>
        <v>17</v>
      </c>
      <c r="AB49" s="31">
        <f t="shared" si="3"/>
        <v>9</v>
      </c>
      <c r="AC49" s="31">
        <f t="shared" si="3"/>
        <v>6</v>
      </c>
      <c r="AD49" s="16">
        <f>SUM(E49:AC49)</f>
        <v>184</v>
      </c>
      <c r="AE49" s="33">
        <f>AD49/$AD$52</f>
        <v>0.43294117647058822</v>
      </c>
    </row>
    <row r="50" spans="4:31">
      <c r="D50" s="37" t="s">
        <v>84</v>
      </c>
      <c r="E50" s="31">
        <f t="shared" ref="E50:AC50" si="4">COUNTIF(E12:E45,"X")</f>
        <v>11</v>
      </c>
      <c r="F50" s="31">
        <f t="shared" si="4"/>
        <v>7</v>
      </c>
      <c r="G50" s="31">
        <f t="shared" si="4"/>
        <v>14</v>
      </c>
      <c r="H50" s="31">
        <f t="shared" si="4"/>
        <v>9</v>
      </c>
      <c r="I50" s="31">
        <f t="shared" si="4"/>
        <v>9</v>
      </c>
      <c r="J50" s="31">
        <f t="shared" si="4"/>
        <v>12</v>
      </c>
      <c r="K50" s="31">
        <f t="shared" si="4"/>
        <v>7</v>
      </c>
      <c r="L50" s="31">
        <f t="shared" si="4"/>
        <v>11</v>
      </c>
      <c r="M50" s="31">
        <f t="shared" si="4"/>
        <v>13</v>
      </c>
      <c r="N50" s="31">
        <f t="shared" si="4"/>
        <v>7</v>
      </c>
      <c r="O50" s="31">
        <f t="shared" si="4"/>
        <v>3</v>
      </c>
      <c r="P50" s="31">
        <f t="shared" si="4"/>
        <v>13</v>
      </c>
      <c r="Q50" s="31">
        <f t="shared" si="4"/>
        <v>4</v>
      </c>
      <c r="R50" s="31">
        <f t="shared" si="4"/>
        <v>15</v>
      </c>
      <c r="S50" s="31">
        <f t="shared" si="4"/>
        <v>10</v>
      </c>
      <c r="T50" s="31">
        <f t="shared" si="4"/>
        <v>13</v>
      </c>
      <c r="U50" s="31">
        <f t="shared" si="4"/>
        <v>14</v>
      </c>
      <c r="V50" s="31">
        <f t="shared" si="4"/>
        <v>9</v>
      </c>
      <c r="W50" s="31">
        <f t="shared" si="4"/>
        <v>10</v>
      </c>
      <c r="X50" s="31">
        <f t="shared" si="4"/>
        <v>8</v>
      </c>
      <c r="Y50" s="31">
        <f t="shared" si="4"/>
        <v>13</v>
      </c>
      <c r="Z50" s="31">
        <f t="shared" si="4"/>
        <v>7</v>
      </c>
      <c r="AA50" s="31">
        <f t="shared" si="4"/>
        <v>0</v>
      </c>
      <c r="AB50" s="31">
        <f t="shared" si="4"/>
        <v>8</v>
      </c>
      <c r="AC50" s="31">
        <f t="shared" si="4"/>
        <v>11</v>
      </c>
      <c r="AD50" s="38">
        <f>SUM(E50:AC50)</f>
        <v>238</v>
      </c>
      <c r="AE50" s="39">
        <f>AD50/$AD$52</f>
        <v>0.56000000000000005</v>
      </c>
    </row>
    <row r="51" spans="4:31" ht="18.75">
      <c r="D51" s="40" t="s">
        <v>74</v>
      </c>
      <c r="E51" s="31">
        <f t="shared" ref="E51:AC51" si="5">COUNTIF(E12:E45,"–")</f>
        <v>0</v>
      </c>
      <c r="F51" s="31">
        <f t="shared" si="5"/>
        <v>0</v>
      </c>
      <c r="G51" s="31">
        <f t="shared" si="5"/>
        <v>0</v>
      </c>
      <c r="H51" s="31">
        <f t="shared" si="5"/>
        <v>0</v>
      </c>
      <c r="I51" s="31">
        <f t="shared" si="5"/>
        <v>0</v>
      </c>
      <c r="J51" s="31">
        <f t="shared" si="5"/>
        <v>0</v>
      </c>
      <c r="K51" s="31">
        <f t="shared" si="5"/>
        <v>0</v>
      </c>
      <c r="L51" s="31">
        <f t="shared" si="5"/>
        <v>0</v>
      </c>
      <c r="M51" s="31">
        <f t="shared" si="5"/>
        <v>0</v>
      </c>
      <c r="N51" s="31">
        <f t="shared" si="5"/>
        <v>0</v>
      </c>
      <c r="O51" s="31">
        <f t="shared" si="5"/>
        <v>0</v>
      </c>
      <c r="P51" s="31">
        <f t="shared" si="5"/>
        <v>0</v>
      </c>
      <c r="Q51" s="31">
        <f t="shared" si="5"/>
        <v>1</v>
      </c>
      <c r="R51" s="31">
        <f t="shared" si="5"/>
        <v>0</v>
      </c>
      <c r="S51" s="31">
        <f t="shared" si="5"/>
        <v>0</v>
      </c>
      <c r="T51" s="31">
        <f t="shared" si="5"/>
        <v>0</v>
      </c>
      <c r="U51" s="31">
        <f t="shared" si="5"/>
        <v>1</v>
      </c>
      <c r="V51" s="31">
        <f t="shared" si="5"/>
        <v>0</v>
      </c>
      <c r="W51" s="31">
        <f t="shared" si="5"/>
        <v>0</v>
      </c>
      <c r="X51" s="31">
        <f t="shared" si="5"/>
        <v>0</v>
      </c>
      <c r="Y51" s="31">
        <f t="shared" si="5"/>
        <v>1</v>
      </c>
      <c r="Z51" s="31">
        <f t="shared" si="5"/>
        <v>0</v>
      </c>
      <c r="AA51" s="31">
        <f t="shared" si="5"/>
        <v>0</v>
      </c>
      <c r="AB51" s="31">
        <f t="shared" si="5"/>
        <v>0</v>
      </c>
      <c r="AC51" s="31">
        <f t="shared" si="5"/>
        <v>0</v>
      </c>
      <c r="AD51" s="17">
        <f t="shared" ref="AD51" si="6">SUM(E51:AC51)</f>
        <v>3</v>
      </c>
      <c r="AE51" s="41">
        <f t="shared" ref="AE51:AE52" si="7">AD51/$AD$52</f>
        <v>7.058823529411765E-3</v>
      </c>
    </row>
    <row r="52" spans="4:31">
      <c r="D52" s="42" t="s">
        <v>69</v>
      </c>
      <c r="E52" s="43">
        <f t="shared" ref="E52:AD52" si="8">SUM(E49:E51)</f>
        <v>17</v>
      </c>
      <c r="F52" s="43">
        <f t="shared" si="8"/>
        <v>17</v>
      </c>
      <c r="G52" s="43">
        <f t="shared" si="8"/>
        <v>17</v>
      </c>
      <c r="H52" s="43">
        <f t="shared" si="8"/>
        <v>17</v>
      </c>
      <c r="I52" s="43">
        <f t="shared" si="8"/>
        <v>17</v>
      </c>
      <c r="J52" s="43">
        <f t="shared" si="8"/>
        <v>17</v>
      </c>
      <c r="K52" s="43">
        <f t="shared" si="8"/>
        <v>17</v>
      </c>
      <c r="L52" s="43">
        <f t="shared" si="8"/>
        <v>17</v>
      </c>
      <c r="M52" s="43">
        <f t="shared" si="8"/>
        <v>17</v>
      </c>
      <c r="N52" s="43">
        <f t="shared" si="8"/>
        <v>17</v>
      </c>
      <c r="O52" s="43">
        <f t="shared" si="8"/>
        <v>17</v>
      </c>
      <c r="P52" s="43">
        <f t="shared" si="8"/>
        <v>17</v>
      </c>
      <c r="Q52" s="43">
        <f t="shared" si="8"/>
        <v>17</v>
      </c>
      <c r="R52" s="43">
        <f t="shared" si="8"/>
        <v>17</v>
      </c>
      <c r="S52" s="43">
        <f t="shared" si="8"/>
        <v>17</v>
      </c>
      <c r="T52" s="43">
        <f t="shared" si="8"/>
        <v>17</v>
      </c>
      <c r="U52" s="43">
        <f t="shared" si="8"/>
        <v>17</v>
      </c>
      <c r="V52" s="43">
        <f t="shared" si="8"/>
        <v>17</v>
      </c>
      <c r="W52" s="43">
        <f t="shared" si="8"/>
        <v>17</v>
      </c>
      <c r="X52" s="43">
        <f t="shared" si="8"/>
        <v>17</v>
      </c>
      <c r="Y52" s="43">
        <f t="shared" si="8"/>
        <v>17</v>
      </c>
      <c r="Z52" s="43">
        <f t="shared" si="8"/>
        <v>17</v>
      </c>
      <c r="AA52" s="43">
        <f t="shared" si="8"/>
        <v>17</v>
      </c>
      <c r="AB52" s="43">
        <f t="shared" si="8"/>
        <v>17</v>
      </c>
      <c r="AC52" s="43">
        <f t="shared" si="8"/>
        <v>17</v>
      </c>
      <c r="AD52" s="43">
        <f t="shared" si="8"/>
        <v>425</v>
      </c>
      <c r="AE52" s="44">
        <f t="shared" si="7"/>
        <v>1</v>
      </c>
    </row>
    <row r="53" spans="4:31"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7"/>
    </row>
    <row r="54" spans="4:31">
      <c r="D54" s="4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6" spans="4:31">
      <c r="E56" s="149" t="s">
        <v>75</v>
      </c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1"/>
    </row>
    <row r="57" spans="4:31">
      <c r="E57" s="152" t="s">
        <v>111</v>
      </c>
      <c r="F57" s="153"/>
      <c r="G57" s="153"/>
      <c r="H57" s="153"/>
      <c r="I57" s="154"/>
      <c r="J57" s="155" t="s">
        <v>77</v>
      </c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7"/>
      <c r="X57" s="158" t="s">
        <v>78</v>
      </c>
      <c r="Y57" s="158"/>
      <c r="Z57" s="158"/>
      <c r="AA57" s="158"/>
      <c r="AB57" s="158"/>
      <c r="AC57" s="158"/>
    </row>
    <row r="58" spans="4:31">
      <c r="E58" s="49" t="s">
        <v>17</v>
      </c>
      <c r="F58" s="49" t="s">
        <v>21</v>
      </c>
      <c r="G58" s="49" t="s">
        <v>22</v>
      </c>
      <c r="H58" s="49" t="s">
        <v>27</v>
      </c>
      <c r="I58" s="49" t="s">
        <v>37</v>
      </c>
      <c r="J58" s="50" t="s">
        <v>18</v>
      </c>
      <c r="K58" s="50" t="s">
        <v>19</v>
      </c>
      <c r="L58" s="50" t="s">
        <v>23</v>
      </c>
      <c r="M58" s="50" t="s">
        <v>24</v>
      </c>
      <c r="N58" s="50" t="s">
        <v>28</v>
      </c>
      <c r="O58" s="50" t="s">
        <v>29</v>
      </c>
      <c r="P58" s="50" t="s">
        <v>30</v>
      </c>
      <c r="Q58" s="50" t="s">
        <v>32</v>
      </c>
      <c r="R58" s="50" t="s">
        <v>33</v>
      </c>
      <c r="S58" s="50" t="s">
        <v>34</v>
      </c>
      <c r="T58" s="82" t="s">
        <v>35</v>
      </c>
      <c r="U58" s="82" t="s">
        <v>38</v>
      </c>
      <c r="V58" s="82" t="s">
        <v>39</v>
      </c>
      <c r="W58" s="82" t="s">
        <v>40</v>
      </c>
      <c r="X58" s="52" t="s">
        <v>20</v>
      </c>
      <c r="Y58" s="52" t="s">
        <v>25</v>
      </c>
      <c r="Z58" s="52" t="s">
        <v>26</v>
      </c>
      <c r="AA58" s="52" t="s">
        <v>31</v>
      </c>
      <c r="AB58" s="52" t="s">
        <v>36</v>
      </c>
      <c r="AC58" s="52" t="s">
        <v>41</v>
      </c>
    </row>
    <row r="59" spans="4:31">
      <c r="D59" s="53" t="s">
        <v>71</v>
      </c>
      <c r="E59" s="138">
        <f>SUM(E49,I49,J49,O49,Y49)</f>
        <v>36</v>
      </c>
      <c r="F59" s="138"/>
      <c r="G59" s="138"/>
      <c r="H59" s="138"/>
      <c r="I59" s="138"/>
      <c r="J59" s="139">
        <f>SUM(F49,G49,K49,L49,P49,Q49,R49,T49,U49,V49,W49,Z49,AA49,AB49)</f>
        <v>104</v>
      </c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1"/>
      <c r="X59" s="139">
        <f>SUM(H49,M49,N49,S49,X49,AC49)</f>
        <v>44</v>
      </c>
      <c r="Y59" s="140"/>
      <c r="Z59" s="140"/>
      <c r="AA59" s="140"/>
      <c r="AB59" s="140"/>
      <c r="AC59" s="141"/>
      <c r="AD59" s="54">
        <f>SUM(E59,J59,X59)</f>
        <v>184</v>
      </c>
    </row>
    <row r="60" spans="4:31">
      <c r="D60" s="57" t="s">
        <v>112</v>
      </c>
      <c r="E60" s="142">
        <f>SUM(E50,I50,J50,O50,Y50)</f>
        <v>48</v>
      </c>
      <c r="F60" s="142"/>
      <c r="G60" s="142"/>
      <c r="H60" s="142"/>
      <c r="I60" s="142"/>
      <c r="J60" s="143">
        <f>SUM(F50,G50,K50,L50,P50,Q50,R50,T50,U50,V50,W50,Z50,AA50,AB50)</f>
        <v>132</v>
      </c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5"/>
      <c r="X60" s="143">
        <f>SUM(H50,M50,N50,S50,X50,AC50)</f>
        <v>58</v>
      </c>
      <c r="Y60" s="144"/>
      <c r="Z60" s="144"/>
      <c r="AA60" s="144"/>
      <c r="AB60" s="144"/>
      <c r="AC60" s="145"/>
      <c r="AD60" s="58">
        <f>SUM(E60,J60,X60)</f>
        <v>238</v>
      </c>
    </row>
    <row r="61" spans="4:31" ht="18.75">
      <c r="D61" s="59" t="s">
        <v>74</v>
      </c>
      <c r="E61" s="130">
        <f>SUM(E51,I51,J51,O51,Y51)</f>
        <v>1</v>
      </c>
      <c r="F61" s="130"/>
      <c r="G61" s="130"/>
      <c r="H61" s="130"/>
      <c r="I61" s="130"/>
      <c r="J61" s="131">
        <f>SUM(F51,G51,K51,L51,P51,Q51,R51,T51,U51,V51,W51,Z51,AA51,AB51)</f>
        <v>2</v>
      </c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3"/>
      <c r="X61" s="131">
        <f>SUM(H51,M51,N51,S51,X51,AC51)</f>
        <v>0</v>
      </c>
      <c r="Y61" s="132"/>
      <c r="Z61" s="132"/>
      <c r="AA61" s="132"/>
      <c r="AB61" s="132"/>
      <c r="AC61" s="133"/>
      <c r="AD61" s="60">
        <f>SUM(E61,J61,X61)</f>
        <v>3</v>
      </c>
    </row>
    <row r="62" spans="4:31">
      <c r="D62" s="61" t="s">
        <v>80</v>
      </c>
      <c r="E62" s="134">
        <f>SUM(E59:I61)</f>
        <v>85</v>
      </c>
      <c r="F62" s="134"/>
      <c r="G62" s="134"/>
      <c r="H62" s="134"/>
      <c r="I62" s="134"/>
      <c r="J62" s="135">
        <f>SUM(J59:W61)</f>
        <v>238</v>
      </c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7"/>
      <c r="X62" s="135">
        <f>SUM(X59:AC61)</f>
        <v>102</v>
      </c>
      <c r="Y62" s="136"/>
      <c r="Z62" s="136"/>
      <c r="AA62" s="136"/>
      <c r="AB62" s="136"/>
      <c r="AC62" s="137"/>
      <c r="AD62" s="62">
        <f>SUM(E62,J62,X62)</f>
        <v>425</v>
      </c>
    </row>
    <row r="65" spans="4:7" ht="36.6" customHeight="1">
      <c r="D65" s="83" t="s">
        <v>81</v>
      </c>
      <c r="E65" s="84" t="s">
        <v>82</v>
      </c>
      <c r="F65" s="65" t="s">
        <v>77</v>
      </c>
      <c r="G65" s="66" t="s">
        <v>78</v>
      </c>
    </row>
    <row r="66" spans="4:7">
      <c r="D66" s="53" t="s">
        <v>71</v>
      </c>
      <c r="E66" s="67">
        <f>E59/$E$62</f>
        <v>0.42352941176470588</v>
      </c>
      <c r="F66" s="67">
        <f>J59/$J$62</f>
        <v>0.43697478991596639</v>
      </c>
      <c r="G66" s="67">
        <f>X59/$X$62</f>
        <v>0.43137254901960786</v>
      </c>
    </row>
    <row r="67" spans="4:7">
      <c r="D67" s="57" t="s">
        <v>112</v>
      </c>
      <c r="E67" s="69">
        <f>E60/$E$62</f>
        <v>0.56470588235294117</v>
      </c>
      <c r="F67" s="69">
        <f>J60/$J$62</f>
        <v>0.55462184873949583</v>
      </c>
      <c r="G67" s="69">
        <f>X60/$X$62</f>
        <v>0.56862745098039214</v>
      </c>
    </row>
    <row r="68" spans="4:7" ht="18.75">
      <c r="D68" s="59" t="s">
        <v>74</v>
      </c>
      <c r="E68" s="70">
        <f>E61/$E$62</f>
        <v>1.1764705882352941E-2</v>
      </c>
      <c r="F68" s="70">
        <f>J61/$J$62</f>
        <v>8.4033613445378148E-3</v>
      </c>
      <c r="G68" s="70">
        <f>X61/$X$62</f>
        <v>0</v>
      </c>
    </row>
    <row r="69" spans="4:7">
      <c r="E69" s="85">
        <f>SUM(E66:E68)</f>
        <v>1</v>
      </c>
      <c r="F69" s="85">
        <f>SUM(F66:F68)</f>
        <v>1</v>
      </c>
      <c r="G69" s="85">
        <f>SUM(G66:G68)</f>
        <v>1</v>
      </c>
    </row>
    <row r="87" spans="4:30" ht="18.75">
      <c r="D87" s="122" t="s">
        <v>85</v>
      </c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</row>
    <row r="88" spans="4:30" ht="15.75">
      <c r="D88" s="123" t="s">
        <v>86</v>
      </c>
      <c r="E88" s="124"/>
      <c r="F88" s="124"/>
      <c r="G88" s="125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7"/>
    </row>
    <row r="89" spans="4:30" ht="15.75">
      <c r="D89" s="119" t="s">
        <v>87</v>
      </c>
      <c r="E89" s="119"/>
      <c r="F89" s="119"/>
      <c r="G89" s="119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9"/>
    </row>
    <row r="90" spans="4:30" ht="15.75">
      <c r="D90" s="119" t="s">
        <v>88</v>
      </c>
      <c r="E90" s="119"/>
      <c r="F90" s="119"/>
      <c r="G90" s="119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1"/>
    </row>
    <row r="91" spans="4:30" ht="15.75">
      <c r="D91" s="119" t="s">
        <v>89</v>
      </c>
      <c r="E91" s="119"/>
      <c r="F91" s="119"/>
      <c r="G91" s="119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1"/>
    </row>
    <row r="92" spans="4:30" ht="15.75">
      <c r="D92" s="119" t="s">
        <v>90</v>
      </c>
      <c r="E92" s="119"/>
      <c r="F92" s="119"/>
      <c r="G92" s="119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1"/>
    </row>
  </sheetData>
  <mergeCells count="43">
    <mergeCell ref="D2:AE2"/>
    <mergeCell ref="E7:P7"/>
    <mergeCell ref="R7:V7"/>
    <mergeCell ref="X7:Y7"/>
    <mergeCell ref="E8:P8"/>
    <mergeCell ref="R8:V8"/>
    <mergeCell ref="X8:Y8"/>
    <mergeCell ref="AD8:AH8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I57"/>
    <mergeCell ref="J57:W57"/>
    <mergeCell ref="X57:AC57"/>
    <mergeCell ref="Y10:AC10"/>
    <mergeCell ref="E59:I59"/>
    <mergeCell ref="J59:W59"/>
    <mergeCell ref="X59:AC59"/>
    <mergeCell ref="E60:I60"/>
    <mergeCell ref="J60:W60"/>
    <mergeCell ref="X60:AC60"/>
    <mergeCell ref="E61:I61"/>
    <mergeCell ref="J61:W61"/>
    <mergeCell ref="X61:AC61"/>
    <mergeCell ref="E62:I62"/>
    <mergeCell ref="J62:W62"/>
    <mergeCell ref="X62:AC62"/>
    <mergeCell ref="D91:G91"/>
    <mergeCell ref="H91:AD91"/>
    <mergeCell ref="D92:G92"/>
    <mergeCell ref="H92:AD92"/>
    <mergeCell ref="D87:AD87"/>
    <mergeCell ref="D88:G88"/>
    <mergeCell ref="H88:AD88"/>
    <mergeCell ref="D89:G89"/>
    <mergeCell ref="H89:AD89"/>
    <mergeCell ref="D90:G90"/>
    <mergeCell ref="H90:AD90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97"/>
  <sheetViews>
    <sheetView topLeftCell="C8" zoomScale="57" zoomScaleNormal="25" workbookViewId="0">
      <selection activeCell="AE46" sqref="AE46"/>
    </sheetView>
  </sheetViews>
  <sheetFormatPr baseColWidth="10" defaultRowHeight="15"/>
  <cols>
    <col min="4" max="4" width="34.140625" customWidth="1"/>
    <col min="5" max="5" width="7.42578125" customWidth="1"/>
    <col min="6" max="6" width="7.5703125" customWidth="1"/>
    <col min="7" max="7" width="8" customWidth="1"/>
    <col min="8" max="9" width="8.28515625" customWidth="1"/>
  </cols>
  <sheetData>
    <row r="1" spans="3:35">
      <c r="C1" s="106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6"/>
      <c r="AD1" s="106"/>
      <c r="AE1" s="106"/>
      <c r="AF1" s="106"/>
      <c r="AG1" s="106"/>
      <c r="AH1" s="106"/>
      <c r="AI1" s="106"/>
    </row>
    <row r="2" spans="3:35" ht="31.5">
      <c r="C2" s="106"/>
      <c r="D2" s="206" t="s">
        <v>140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106"/>
      <c r="AG2" s="106"/>
      <c r="AH2" s="106"/>
      <c r="AI2" s="106"/>
    </row>
    <row r="3" spans="3:35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</row>
    <row r="4" spans="3:35"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</row>
    <row r="5" spans="3:35"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</row>
    <row r="6" spans="3:35"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8"/>
      <c r="AE6" s="106"/>
      <c r="AF6" s="106"/>
      <c r="AG6" s="106"/>
      <c r="AH6" s="106"/>
      <c r="AI6" s="106"/>
    </row>
    <row r="7" spans="3:35" ht="21">
      <c r="D7" s="3" t="s">
        <v>1</v>
      </c>
      <c r="E7" s="168" t="s">
        <v>115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70"/>
      <c r="R7" s="171" t="s">
        <v>3</v>
      </c>
      <c r="S7" s="171"/>
      <c r="T7" s="171"/>
      <c r="U7" s="171"/>
      <c r="V7" s="171"/>
      <c r="X7" s="172">
        <v>15</v>
      </c>
      <c r="Y7" s="173"/>
      <c r="AD7" s="86"/>
    </row>
    <row r="8" spans="3:35" ht="23.25">
      <c r="D8" s="4" t="s">
        <v>4</v>
      </c>
      <c r="E8" s="174" t="s">
        <v>5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"/>
      <c r="R8" s="171" t="s">
        <v>6</v>
      </c>
      <c r="S8" s="171"/>
      <c r="T8" s="171"/>
      <c r="U8" s="171"/>
      <c r="V8" s="171"/>
      <c r="X8" s="172" t="s">
        <v>141</v>
      </c>
      <c r="Y8" s="173"/>
      <c r="AD8" s="175"/>
      <c r="AE8" s="175"/>
      <c r="AF8" s="175"/>
      <c r="AG8" s="175"/>
      <c r="AH8" s="175"/>
    </row>
    <row r="9" spans="3:3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3:35" ht="15.75">
      <c r="C10" s="204" t="s">
        <v>8</v>
      </c>
      <c r="D10" s="205"/>
      <c r="E10" s="201" t="s">
        <v>117</v>
      </c>
      <c r="F10" s="202"/>
      <c r="G10" s="202"/>
      <c r="H10" s="202"/>
      <c r="I10" s="203"/>
      <c r="J10" s="201" t="s">
        <v>118</v>
      </c>
      <c r="K10" s="202"/>
      <c r="L10" s="202"/>
      <c r="M10" s="202"/>
      <c r="N10" s="203"/>
      <c r="O10" s="201" t="s">
        <v>142</v>
      </c>
      <c r="P10" s="202"/>
      <c r="Q10" s="202"/>
      <c r="R10" s="202"/>
      <c r="S10" s="203"/>
      <c r="T10" s="201" t="s">
        <v>143</v>
      </c>
      <c r="U10" s="202"/>
      <c r="V10" s="202"/>
      <c r="W10" s="202"/>
      <c r="X10" s="203"/>
      <c r="Y10" s="201" t="s">
        <v>121</v>
      </c>
      <c r="Z10" s="202"/>
      <c r="AA10" s="202"/>
      <c r="AB10" s="202"/>
      <c r="AC10" s="203"/>
      <c r="AD10" s="200" t="s">
        <v>14</v>
      </c>
      <c r="AE10" s="200"/>
      <c r="AF10" s="200"/>
    </row>
    <row r="11" spans="3:35" ht="15.75" thickBot="1">
      <c r="C11" s="72" t="s">
        <v>15</v>
      </c>
      <c r="D11" s="88" t="s">
        <v>16</v>
      </c>
      <c r="E11" s="89" t="s">
        <v>17</v>
      </c>
      <c r="F11" s="89" t="s">
        <v>18</v>
      </c>
      <c r="G11" s="89" t="s">
        <v>19</v>
      </c>
      <c r="H11" s="89" t="s">
        <v>20</v>
      </c>
      <c r="I11" s="89" t="s">
        <v>21</v>
      </c>
      <c r="J11" s="89" t="s">
        <v>22</v>
      </c>
      <c r="K11" s="89" t="s">
        <v>23</v>
      </c>
      <c r="L11" s="89" t="s">
        <v>24</v>
      </c>
      <c r="M11" s="89" t="s">
        <v>25</v>
      </c>
      <c r="N11" s="89" t="s">
        <v>26</v>
      </c>
      <c r="O11" s="89" t="s">
        <v>27</v>
      </c>
      <c r="P11" s="89" t="s">
        <v>28</v>
      </c>
      <c r="Q11" s="89" t="s">
        <v>29</v>
      </c>
      <c r="R11" s="72" t="s">
        <v>30</v>
      </c>
      <c r="S11" s="72" t="s">
        <v>31</v>
      </c>
      <c r="T11" s="72" t="s">
        <v>32</v>
      </c>
      <c r="U11" s="72" t="s">
        <v>33</v>
      </c>
      <c r="V11" s="72" t="s">
        <v>34</v>
      </c>
      <c r="W11" s="72" t="s">
        <v>35</v>
      </c>
      <c r="X11" s="72" t="s">
        <v>36</v>
      </c>
      <c r="Y11" s="72" t="s">
        <v>37</v>
      </c>
      <c r="Z11" s="72" t="s">
        <v>38</v>
      </c>
      <c r="AA11" s="72" t="s">
        <v>39</v>
      </c>
      <c r="AB11" s="72" t="s">
        <v>40</v>
      </c>
      <c r="AC11" s="72" t="s">
        <v>41</v>
      </c>
      <c r="AD11" s="90" t="s">
        <v>144</v>
      </c>
      <c r="AE11" s="91" t="s">
        <v>44</v>
      </c>
      <c r="AF11" s="92" t="s">
        <v>122</v>
      </c>
    </row>
    <row r="12" spans="3:35">
      <c r="C12" s="13">
        <v>1</v>
      </c>
      <c r="D12" s="14" t="s">
        <v>145</v>
      </c>
      <c r="E12" s="93" t="s">
        <v>48</v>
      </c>
      <c r="F12" s="93" t="s">
        <v>48</v>
      </c>
      <c r="G12" s="93" t="s">
        <v>48</v>
      </c>
      <c r="H12" s="93" t="s">
        <v>47</v>
      </c>
      <c r="I12" s="93" t="s">
        <v>47</v>
      </c>
      <c r="J12" s="93" t="s">
        <v>48</v>
      </c>
      <c r="K12" s="93" t="s">
        <v>47</v>
      </c>
      <c r="L12" s="93" t="s">
        <v>48</v>
      </c>
      <c r="M12" s="93" t="s">
        <v>48</v>
      </c>
      <c r="N12" s="93" t="s">
        <v>48</v>
      </c>
      <c r="O12" s="93" t="s">
        <v>48</v>
      </c>
      <c r="P12" s="93" t="s">
        <v>48</v>
      </c>
      <c r="Q12" s="93" t="s">
        <v>48</v>
      </c>
      <c r="R12" s="93" t="s">
        <v>48</v>
      </c>
      <c r="S12" s="93" t="s">
        <v>48</v>
      </c>
      <c r="T12" s="93" t="s">
        <v>48</v>
      </c>
      <c r="U12" s="93" t="s">
        <v>48</v>
      </c>
      <c r="V12" s="93" t="s">
        <v>47</v>
      </c>
      <c r="W12" s="93" t="s">
        <v>48</v>
      </c>
      <c r="X12" s="93" t="s">
        <v>48</v>
      </c>
      <c r="Y12" s="93" t="s">
        <v>48</v>
      </c>
      <c r="Z12" s="93" t="s">
        <v>48</v>
      </c>
      <c r="AA12" s="93" t="s">
        <v>48</v>
      </c>
      <c r="AB12" s="93" t="s">
        <v>48</v>
      </c>
      <c r="AC12" s="93" t="s">
        <v>47</v>
      </c>
      <c r="AD12" s="94">
        <f>COUNTIF(E12:AC12,"✔")</f>
        <v>5</v>
      </c>
      <c r="AE12" s="95">
        <f>COUNTIF(E12:AC12,"X")</f>
        <v>20</v>
      </c>
      <c r="AF12" s="96">
        <f>COUNTIF(E12:AC12,"–")</f>
        <v>0</v>
      </c>
      <c r="AH12" s="147" t="s">
        <v>50</v>
      </c>
      <c r="AI12" s="148"/>
    </row>
    <row r="13" spans="3:35" ht="15.75">
      <c r="C13" s="13">
        <v>2</v>
      </c>
      <c r="D13" s="14" t="s">
        <v>146</v>
      </c>
      <c r="E13" s="93" t="s">
        <v>47</v>
      </c>
      <c r="F13" s="93" t="s">
        <v>47</v>
      </c>
      <c r="G13" s="93" t="s">
        <v>47</v>
      </c>
      <c r="H13" s="93" t="s">
        <v>48</v>
      </c>
      <c r="I13" s="93" t="s">
        <v>47</v>
      </c>
      <c r="J13" s="93" t="s">
        <v>47</v>
      </c>
      <c r="K13" s="93" t="s">
        <v>47</v>
      </c>
      <c r="L13" s="93" t="s">
        <v>48</v>
      </c>
      <c r="M13" s="93" t="s">
        <v>47</v>
      </c>
      <c r="N13" s="93" t="s">
        <v>48</v>
      </c>
      <c r="O13" s="93" t="s">
        <v>47</v>
      </c>
      <c r="P13" s="93" t="s">
        <v>47</v>
      </c>
      <c r="Q13" s="93" t="s">
        <v>47</v>
      </c>
      <c r="R13" s="93" t="s">
        <v>48</v>
      </c>
      <c r="S13" s="93" t="s">
        <v>47</v>
      </c>
      <c r="T13" s="93" t="s">
        <v>47</v>
      </c>
      <c r="U13" s="93" t="s">
        <v>47</v>
      </c>
      <c r="V13" s="93" t="s">
        <v>48</v>
      </c>
      <c r="W13" s="93" t="s">
        <v>47</v>
      </c>
      <c r="X13" s="93" t="s">
        <v>48</v>
      </c>
      <c r="Y13" s="93" t="s">
        <v>47</v>
      </c>
      <c r="Z13" s="93" t="s">
        <v>48</v>
      </c>
      <c r="AA13" s="93" t="s">
        <v>47</v>
      </c>
      <c r="AB13" s="93" t="s">
        <v>48</v>
      </c>
      <c r="AC13" s="93" t="s">
        <v>47</v>
      </c>
      <c r="AD13" s="94">
        <f t="shared" ref="AD13:AD26" si="0">COUNTIF(E13:AC13,"✔")</f>
        <v>17</v>
      </c>
      <c r="AE13" s="95">
        <f t="shared" ref="AE13:AE27" si="1">COUNTIF(E13:AC13,"X")</f>
        <v>8</v>
      </c>
      <c r="AF13" s="96">
        <f t="shared" ref="AF13:AF26" si="2">COUNTIF(E13:AC13,"–")</f>
        <v>0</v>
      </c>
      <c r="AH13" s="20" t="s">
        <v>52</v>
      </c>
      <c r="AI13" s="21" t="s">
        <v>47</v>
      </c>
    </row>
    <row r="14" spans="3:35" ht="15.75">
      <c r="C14" s="13">
        <v>3</v>
      </c>
      <c r="D14" s="14" t="s">
        <v>147</v>
      </c>
      <c r="E14" s="93" t="s">
        <v>48</v>
      </c>
      <c r="F14" s="93" t="s">
        <v>48</v>
      </c>
      <c r="G14" s="93" t="s">
        <v>48</v>
      </c>
      <c r="H14" s="93" t="s">
        <v>47</v>
      </c>
      <c r="I14" s="93" t="s">
        <v>47</v>
      </c>
      <c r="J14" s="93" t="s">
        <v>48</v>
      </c>
      <c r="K14" s="93" t="s">
        <v>47</v>
      </c>
      <c r="L14" s="93" t="s">
        <v>48</v>
      </c>
      <c r="M14" s="93" t="s">
        <v>48</v>
      </c>
      <c r="N14" s="93" t="s">
        <v>48</v>
      </c>
      <c r="O14" s="93" t="s">
        <v>48</v>
      </c>
      <c r="P14" s="93" t="s">
        <v>48</v>
      </c>
      <c r="Q14" s="93" t="s">
        <v>48</v>
      </c>
      <c r="R14" s="93" t="s">
        <v>48</v>
      </c>
      <c r="S14" s="93" t="s">
        <v>48</v>
      </c>
      <c r="T14" s="93" t="s">
        <v>48</v>
      </c>
      <c r="U14" s="93" t="s">
        <v>48</v>
      </c>
      <c r="V14" s="93" t="s">
        <v>48</v>
      </c>
      <c r="W14" s="93" t="s">
        <v>48</v>
      </c>
      <c r="X14" s="93" t="s">
        <v>48</v>
      </c>
      <c r="Y14" s="93" t="s">
        <v>49</v>
      </c>
      <c r="Z14" s="93" t="s">
        <v>47</v>
      </c>
      <c r="AA14" s="93" t="s">
        <v>48</v>
      </c>
      <c r="AB14" s="93" t="s">
        <v>48</v>
      </c>
      <c r="AC14" s="93" t="s">
        <v>48</v>
      </c>
      <c r="AD14" s="94">
        <f t="shared" si="0"/>
        <v>4</v>
      </c>
      <c r="AE14" s="95">
        <f t="shared" si="1"/>
        <v>20</v>
      </c>
      <c r="AF14" s="96">
        <f t="shared" si="2"/>
        <v>1</v>
      </c>
      <c r="AH14" s="20" t="s">
        <v>57</v>
      </c>
      <c r="AI14" s="23" t="s">
        <v>48</v>
      </c>
    </row>
    <row r="15" spans="3:35" ht="19.5" thickBot="1">
      <c r="C15" s="13">
        <v>4</v>
      </c>
      <c r="D15" s="14" t="s">
        <v>148</v>
      </c>
      <c r="E15" s="93" t="s">
        <v>47</v>
      </c>
      <c r="F15" s="93" t="s">
        <v>47</v>
      </c>
      <c r="G15" s="93" t="s">
        <v>47</v>
      </c>
      <c r="H15" s="93" t="s">
        <v>47</v>
      </c>
      <c r="I15" s="93" t="s">
        <v>47</v>
      </c>
      <c r="J15" s="93" t="s">
        <v>47</v>
      </c>
      <c r="K15" s="93" t="s">
        <v>47</v>
      </c>
      <c r="L15" s="93" t="s">
        <v>48</v>
      </c>
      <c r="M15" s="93" t="s">
        <v>47</v>
      </c>
      <c r="N15" s="93" t="s">
        <v>48</v>
      </c>
      <c r="O15" s="93" t="s">
        <v>47</v>
      </c>
      <c r="P15" s="93" t="s">
        <v>47</v>
      </c>
      <c r="Q15" s="93" t="s">
        <v>47</v>
      </c>
      <c r="R15" s="93" t="s">
        <v>47</v>
      </c>
      <c r="S15" s="93" t="s">
        <v>47</v>
      </c>
      <c r="T15" s="93" t="s">
        <v>47</v>
      </c>
      <c r="U15" s="93" t="s">
        <v>47</v>
      </c>
      <c r="V15" s="93" t="s">
        <v>48</v>
      </c>
      <c r="W15" s="93" t="s">
        <v>47</v>
      </c>
      <c r="X15" s="93" t="s">
        <v>48</v>
      </c>
      <c r="Y15" s="93" t="s">
        <v>47</v>
      </c>
      <c r="Z15" s="93" t="s">
        <v>48</v>
      </c>
      <c r="AA15" s="93" t="s">
        <v>47</v>
      </c>
      <c r="AB15" s="93" t="s">
        <v>47</v>
      </c>
      <c r="AC15" s="93" t="s">
        <v>48</v>
      </c>
      <c r="AD15" s="94">
        <f t="shared" si="0"/>
        <v>19</v>
      </c>
      <c r="AE15" s="95">
        <f t="shared" si="1"/>
        <v>6</v>
      </c>
      <c r="AF15" s="96">
        <f t="shared" si="2"/>
        <v>0</v>
      </c>
      <c r="AH15" s="24" t="s">
        <v>59</v>
      </c>
      <c r="AI15" s="25" t="s">
        <v>49</v>
      </c>
    </row>
    <row r="16" spans="3:35">
      <c r="C16" s="13">
        <v>5</v>
      </c>
      <c r="D16" s="14" t="s">
        <v>149</v>
      </c>
      <c r="E16" s="93" t="s">
        <v>48</v>
      </c>
      <c r="F16" s="93" t="s">
        <v>48</v>
      </c>
      <c r="G16" s="93" t="s">
        <v>48</v>
      </c>
      <c r="H16" s="93" t="s">
        <v>48</v>
      </c>
      <c r="I16" s="93" t="s">
        <v>48</v>
      </c>
      <c r="J16" s="93" t="s">
        <v>48</v>
      </c>
      <c r="K16" s="93" t="s">
        <v>47</v>
      </c>
      <c r="L16" s="93" t="s">
        <v>48</v>
      </c>
      <c r="M16" s="93" t="s">
        <v>48</v>
      </c>
      <c r="N16" s="93" t="s">
        <v>48</v>
      </c>
      <c r="O16" s="93" t="s">
        <v>48</v>
      </c>
      <c r="P16" s="93" t="s">
        <v>48</v>
      </c>
      <c r="Q16" s="93" t="s">
        <v>48</v>
      </c>
      <c r="R16" s="93" t="s">
        <v>47</v>
      </c>
      <c r="S16" s="93" t="s">
        <v>48</v>
      </c>
      <c r="T16" s="93" t="s">
        <v>48</v>
      </c>
      <c r="U16" s="93" t="s">
        <v>48</v>
      </c>
      <c r="V16" s="93" t="s">
        <v>48</v>
      </c>
      <c r="W16" s="93" t="s">
        <v>48</v>
      </c>
      <c r="X16" s="93" t="s">
        <v>48</v>
      </c>
      <c r="Y16" s="93" t="s">
        <v>48</v>
      </c>
      <c r="Z16" s="93" t="s">
        <v>48</v>
      </c>
      <c r="AA16" s="93" t="s">
        <v>47</v>
      </c>
      <c r="AB16" s="93" t="s">
        <v>48</v>
      </c>
      <c r="AC16" s="93" t="s">
        <v>47</v>
      </c>
      <c r="AD16" s="94">
        <f t="shared" si="0"/>
        <v>4</v>
      </c>
      <c r="AE16" s="95">
        <f t="shared" si="1"/>
        <v>21</v>
      </c>
      <c r="AF16" s="96">
        <f t="shared" si="2"/>
        <v>0</v>
      </c>
    </row>
    <row r="17" spans="3:32">
      <c r="C17" s="13">
        <v>6</v>
      </c>
      <c r="D17" s="14" t="s">
        <v>150</v>
      </c>
      <c r="E17" s="93" t="s">
        <v>47</v>
      </c>
      <c r="F17" s="93" t="s">
        <v>47</v>
      </c>
      <c r="G17" s="93" t="s">
        <v>48</v>
      </c>
      <c r="H17" s="93" t="s">
        <v>47</v>
      </c>
      <c r="I17" s="93" t="s">
        <v>47</v>
      </c>
      <c r="J17" s="93" t="s">
        <v>47</v>
      </c>
      <c r="K17" s="93" t="s">
        <v>48</v>
      </c>
      <c r="L17" s="93" t="s">
        <v>48</v>
      </c>
      <c r="M17" s="93" t="s">
        <v>47</v>
      </c>
      <c r="N17" s="93" t="s">
        <v>48</v>
      </c>
      <c r="O17" s="93" t="s">
        <v>48</v>
      </c>
      <c r="P17" s="93" t="s">
        <v>47</v>
      </c>
      <c r="Q17" s="93" t="s">
        <v>47</v>
      </c>
      <c r="R17" s="93" t="s">
        <v>47</v>
      </c>
      <c r="S17" s="93" t="s">
        <v>47</v>
      </c>
      <c r="T17" s="93" t="s">
        <v>47</v>
      </c>
      <c r="U17" s="93" t="s">
        <v>47</v>
      </c>
      <c r="V17" s="93" t="s">
        <v>47</v>
      </c>
      <c r="W17" s="93" t="s">
        <v>47</v>
      </c>
      <c r="X17" s="93" t="s">
        <v>47</v>
      </c>
      <c r="Y17" s="93" t="s">
        <v>48</v>
      </c>
      <c r="Z17" s="93" t="s">
        <v>47</v>
      </c>
      <c r="AA17" s="93" t="s">
        <v>48</v>
      </c>
      <c r="AB17" s="93" t="s">
        <v>47</v>
      </c>
      <c r="AC17" s="93" t="s">
        <v>48</v>
      </c>
      <c r="AD17" s="94">
        <f t="shared" si="0"/>
        <v>17</v>
      </c>
      <c r="AE17" s="95">
        <f t="shared" si="1"/>
        <v>8</v>
      </c>
      <c r="AF17" s="96">
        <f t="shared" si="2"/>
        <v>0</v>
      </c>
    </row>
    <row r="18" spans="3:32">
      <c r="C18" s="13">
        <v>7</v>
      </c>
      <c r="D18" s="14" t="s">
        <v>151</v>
      </c>
      <c r="E18" s="93" t="s">
        <v>48</v>
      </c>
      <c r="F18" s="93" t="s">
        <v>47</v>
      </c>
      <c r="G18" s="93" t="s">
        <v>48</v>
      </c>
      <c r="H18" s="93" t="s">
        <v>47</v>
      </c>
      <c r="I18" s="93" t="s">
        <v>47</v>
      </c>
      <c r="J18" s="93" t="s">
        <v>47</v>
      </c>
      <c r="K18" s="93" t="s">
        <v>48</v>
      </c>
      <c r="L18" s="93" t="s">
        <v>48</v>
      </c>
      <c r="M18" s="93" t="s">
        <v>48</v>
      </c>
      <c r="N18" s="93" t="s">
        <v>48</v>
      </c>
      <c r="O18" s="93" t="s">
        <v>48</v>
      </c>
      <c r="P18" s="93" t="s">
        <v>47</v>
      </c>
      <c r="Q18" s="93" t="s">
        <v>48</v>
      </c>
      <c r="R18" s="93" t="s">
        <v>47</v>
      </c>
      <c r="S18" s="93" t="s">
        <v>48</v>
      </c>
      <c r="T18" s="93" t="s">
        <v>48</v>
      </c>
      <c r="U18" s="93" t="s">
        <v>48</v>
      </c>
      <c r="V18" s="93" t="s">
        <v>47</v>
      </c>
      <c r="W18" s="93" t="s">
        <v>48</v>
      </c>
      <c r="X18" s="93" t="s">
        <v>47</v>
      </c>
      <c r="Y18" s="93" t="s">
        <v>48</v>
      </c>
      <c r="Z18" s="93" t="s">
        <v>48</v>
      </c>
      <c r="AA18" s="93" t="s">
        <v>48</v>
      </c>
      <c r="AB18" s="93" t="s">
        <v>48</v>
      </c>
      <c r="AC18" s="93" t="s">
        <v>48</v>
      </c>
      <c r="AD18" s="94">
        <f t="shared" si="0"/>
        <v>8</v>
      </c>
      <c r="AE18" s="95">
        <f t="shared" si="1"/>
        <v>17</v>
      </c>
      <c r="AF18" s="96">
        <f t="shared" si="2"/>
        <v>0</v>
      </c>
    </row>
    <row r="19" spans="3:32">
      <c r="C19" s="13">
        <v>8</v>
      </c>
      <c r="D19" s="14" t="s">
        <v>152</v>
      </c>
      <c r="E19" s="93" t="s">
        <v>48</v>
      </c>
      <c r="F19" s="93" t="s">
        <v>47</v>
      </c>
      <c r="G19" s="93" t="s">
        <v>48</v>
      </c>
      <c r="H19" s="93" t="s">
        <v>47</v>
      </c>
      <c r="I19" s="93" t="s">
        <v>48</v>
      </c>
      <c r="J19" s="93" t="s">
        <v>47</v>
      </c>
      <c r="K19" s="93" t="s">
        <v>47</v>
      </c>
      <c r="L19" s="93" t="s">
        <v>47</v>
      </c>
      <c r="M19" s="93" t="s">
        <v>47</v>
      </c>
      <c r="N19" s="93" t="s">
        <v>48</v>
      </c>
      <c r="O19" s="93" t="s">
        <v>48</v>
      </c>
      <c r="P19" s="93" t="s">
        <v>48</v>
      </c>
      <c r="Q19" s="93" t="s">
        <v>48</v>
      </c>
      <c r="R19" s="93" t="s">
        <v>47</v>
      </c>
      <c r="S19" s="93" t="s">
        <v>48</v>
      </c>
      <c r="T19" s="93" t="s">
        <v>47</v>
      </c>
      <c r="U19" s="93" t="s">
        <v>48</v>
      </c>
      <c r="V19" s="93" t="s">
        <v>47</v>
      </c>
      <c r="W19" s="93" t="s">
        <v>48</v>
      </c>
      <c r="X19" s="93" t="s">
        <v>47</v>
      </c>
      <c r="Y19" s="93" t="s">
        <v>47</v>
      </c>
      <c r="Z19" s="93" t="s">
        <v>47</v>
      </c>
      <c r="AA19" s="93" t="s">
        <v>47</v>
      </c>
      <c r="AB19" s="93" t="s">
        <v>47</v>
      </c>
      <c r="AC19" s="93" t="s">
        <v>48</v>
      </c>
      <c r="AD19" s="94">
        <f t="shared" si="0"/>
        <v>14</v>
      </c>
      <c r="AE19" s="95">
        <f t="shared" si="1"/>
        <v>11</v>
      </c>
      <c r="AF19" s="96">
        <f t="shared" si="2"/>
        <v>0</v>
      </c>
    </row>
    <row r="20" spans="3:32">
      <c r="C20" s="13">
        <v>9</v>
      </c>
      <c r="D20" s="14" t="s">
        <v>153</v>
      </c>
      <c r="E20" s="93" t="s">
        <v>47</v>
      </c>
      <c r="F20" s="93" t="s">
        <v>47</v>
      </c>
      <c r="G20" s="93" t="s">
        <v>47</v>
      </c>
      <c r="H20" s="93" t="s">
        <v>48</v>
      </c>
      <c r="I20" s="93" t="s">
        <v>47</v>
      </c>
      <c r="J20" s="93" t="s">
        <v>48</v>
      </c>
      <c r="K20" s="93" t="s">
        <v>47</v>
      </c>
      <c r="L20" s="93" t="s">
        <v>48</v>
      </c>
      <c r="M20" s="93" t="s">
        <v>47</v>
      </c>
      <c r="N20" s="93" t="s">
        <v>48</v>
      </c>
      <c r="O20" s="93" t="s">
        <v>48</v>
      </c>
      <c r="P20" s="93" t="s">
        <v>48</v>
      </c>
      <c r="Q20" s="93" t="s">
        <v>47</v>
      </c>
      <c r="R20" s="93" t="s">
        <v>48</v>
      </c>
      <c r="S20" s="93" t="s">
        <v>47</v>
      </c>
      <c r="T20" s="93" t="s">
        <v>48</v>
      </c>
      <c r="U20" s="93" t="s">
        <v>47</v>
      </c>
      <c r="V20" s="93" t="s">
        <v>47</v>
      </c>
      <c r="W20" s="93" t="s">
        <v>47</v>
      </c>
      <c r="X20" s="93" t="s">
        <v>48</v>
      </c>
      <c r="Y20" s="93" t="s">
        <v>48</v>
      </c>
      <c r="Z20" s="93" t="s">
        <v>48</v>
      </c>
      <c r="AA20" s="93" t="s">
        <v>47</v>
      </c>
      <c r="AB20" s="93" t="s">
        <v>48</v>
      </c>
      <c r="AC20" s="93" t="s">
        <v>48</v>
      </c>
      <c r="AD20" s="94">
        <f t="shared" si="0"/>
        <v>12</v>
      </c>
      <c r="AE20" s="95">
        <f t="shared" si="1"/>
        <v>13</v>
      </c>
      <c r="AF20" s="96">
        <f t="shared" si="2"/>
        <v>0</v>
      </c>
    </row>
    <row r="21" spans="3:32">
      <c r="C21" s="13">
        <v>10</v>
      </c>
      <c r="D21" s="14" t="s">
        <v>154</v>
      </c>
      <c r="E21" s="93" t="s">
        <v>47</v>
      </c>
      <c r="F21" s="93" t="s">
        <v>47</v>
      </c>
      <c r="G21" s="93" t="s">
        <v>47</v>
      </c>
      <c r="H21" s="93" t="s">
        <v>48</v>
      </c>
      <c r="I21" s="93" t="s">
        <v>47</v>
      </c>
      <c r="J21" s="93" t="s">
        <v>47</v>
      </c>
      <c r="K21" s="93" t="s">
        <v>47</v>
      </c>
      <c r="L21" s="93" t="s">
        <v>48</v>
      </c>
      <c r="M21" s="93" t="s">
        <v>47</v>
      </c>
      <c r="N21" s="93" t="s">
        <v>49</v>
      </c>
      <c r="O21" s="93" t="s">
        <v>47</v>
      </c>
      <c r="P21" s="93" t="s">
        <v>47</v>
      </c>
      <c r="Q21" s="93" t="s">
        <v>48</v>
      </c>
      <c r="R21" s="93" t="s">
        <v>48</v>
      </c>
      <c r="S21" s="93" t="s">
        <v>48</v>
      </c>
      <c r="T21" s="93" t="s">
        <v>47</v>
      </c>
      <c r="U21" s="93" t="s">
        <v>47</v>
      </c>
      <c r="V21" s="93" t="s">
        <v>47</v>
      </c>
      <c r="W21" s="93" t="s">
        <v>47</v>
      </c>
      <c r="X21" s="93" t="s">
        <v>47</v>
      </c>
      <c r="Y21" s="93" t="s">
        <v>48</v>
      </c>
      <c r="Z21" s="93" t="s">
        <v>48</v>
      </c>
      <c r="AA21" s="93" t="s">
        <v>47</v>
      </c>
      <c r="AB21" s="93" t="s">
        <v>47</v>
      </c>
      <c r="AC21" s="93" t="s">
        <v>48</v>
      </c>
      <c r="AD21" s="94">
        <f t="shared" si="0"/>
        <v>16</v>
      </c>
      <c r="AE21" s="95">
        <f t="shared" si="1"/>
        <v>8</v>
      </c>
      <c r="AF21" s="96">
        <f t="shared" si="2"/>
        <v>1</v>
      </c>
    </row>
    <row r="22" spans="3:32">
      <c r="C22" s="13">
        <v>11</v>
      </c>
      <c r="D22" s="109" t="s">
        <v>155</v>
      </c>
      <c r="E22" s="93" t="s">
        <v>47</v>
      </c>
      <c r="F22" s="93" t="s">
        <v>47</v>
      </c>
      <c r="G22" s="93" t="s">
        <v>47</v>
      </c>
      <c r="H22" s="93" t="s">
        <v>48</v>
      </c>
      <c r="I22" s="93" t="s">
        <v>47</v>
      </c>
      <c r="J22" s="93" t="s">
        <v>47</v>
      </c>
      <c r="K22" s="93" t="s">
        <v>47</v>
      </c>
      <c r="L22" s="93" t="s">
        <v>47</v>
      </c>
      <c r="M22" s="93" t="s">
        <v>47</v>
      </c>
      <c r="N22" s="93" t="s">
        <v>47</v>
      </c>
      <c r="O22" s="93" t="s">
        <v>47</v>
      </c>
      <c r="P22" s="93" t="s">
        <v>48</v>
      </c>
      <c r="Q22" s="93" t="s">
        <v>48</v>
      </c>
      <c r="R22" s="93" t="s">
        <v>48</v>
      </c>
      <c r="S22" s="93" t="s">
        <v>48</v>
      </c>
      <c r="T22" s="93" t="s">
        <v>47</v>
      </c>
      <c r="U22" s="93" t="s">
        <v>48</v>
      </c>
      <c r="V22" s="93" t="s">
        <v>48</v>
      </c>
      <c r="W22" s="93" t="s">
        <v>47</v>
      </c>
      <c r="X22" s="93" t="s">
        <v>48</v>
      </c>
      <c r="Y22" s="93" t="s">
        <v>47</v>
      </c>
      <c r="Z22" s="93" t="s">
        <v>48</v>
      </c>
      <c r="AA22" s="93" t="s">
        <v>47</v>
      </c>
      <c r="AB22" s="93" t="s">
        <v>48</v>
      </c>
      <c r="AC22" s="93" t="s">
        <v>48</v>
      </c>
      <c r="AD22" s="94">
        <f t="shared" si="0"/>
        <v>14</v>
      </c>
      <c r="AE22" s="95">
        <f t="shared" si="1"/>
        <v>11</v>
      </c>
      <c r="AF22" s="96">
        <f t="shared" si="2"/>
        <v>0</v>
      </c>
    </row>
    <row r="23" spans="3:32">
      <c r="C23" s="13">
        <v>12</v>
      </c>
      <c r="D23" s="14" t="s">
        <v>156</v>
      </c>
      <c r="E23" s="93" t="s">
        <v>47</v>
      </c>
      <c r="F23" s="93" t="s">
        <v>47</v>
      </c>
      <c r="G23" s="93" t="s">
        <v>47</v>
      </c>
      <c r="H23" s="93" t="s">
        <v>48</v>
      </c>
      <c r="I23" s="93" t="s">
        <v>47</v>
      </c>
      <c r="J23" s="93" t="s">
        <v>47</v>
      </c>
      <c r="K23" s="93" t="s">
        <v>47</v>
      </c>
      <c r="L23" s="93" t="s">
        <v>48</v>
      </c>
      <c r="M23" s="93" t="s">
        <v>47</v>
      </c>
      <c r="N23" s="93" t="s">
        <v>47</v>
      </c>
      <c r="O23" s="93" t="s">
        <v>47</v>
      </c>
      <c r="P23" s="93" t="s">
        <v>48</v>
      </c>
      <c r="Q23" s="93" t="s">
        <v>48</v>
      </c>
      <c r="R23" s="93" t="s">
        <v>48</v>
      </c>
      <c r="S23" s="93" t="s">
        <v>48</v>
      </c>
      <c r="T23" s="93" t="s">
        <v>47</v>
      </c>
      <c r="U23" s="93" t="s">
        <v>47</v>
      </c>
      <c r="V23" s="93" t="s">
        <v>47</v>
      </c>
      <c r="W23" s="93" t="s">
        <v>47</v>
      </c>
      <c r="X23" s="93" t="s">
        <v>47</v>
      </c>
      <c r="Y23" s="93" t="s">
        <v>48</v>
      </c>
      <c r="Z23" s="93" t="s">
        <v>48</v>
      </c>
      <c r="AA23" s="93" t="s">
        <v>48</v>
      </c>
      <c r="AB23" s="93" t="s">
        <v>47</v>
      </c>
      <c r="AC23" s="93" t="s">
        <v>48</v>
      </c>
      <c r="AD23" s="94">
        <f t="shared" si="0"/>
        <v>15</v>
      </c>
      <c r="AE23" s="95">
        <f t="shared" si="1"/>
        <v>10</v>
      </c>
      <c r="AF23" s="96">
        <f t="shared" si="2"/>
        <v>0</v>
      </c>
    </row>
    <row r="24" spans="3:32">
      <c r="C24" s="13">
        <v>13</v>
      </c>
      <c r="D24" s="14" t="s">
        <v>157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4">
        <f t="shared" si="0"/>
        <v>0</v>
      </c>
      <c r="AE24" s="95">
        <f t="shared" si="1"/>
        <v>0</v>
      </c>
      <c r="AF24" s="96">
        <f t="shared" si="2"/>
        <v>0</v>
      </c>
    </row>
    <row r="25" spans="3:32">
      <c r="C25" s="13">
        <v>14</v>
      </c>
      <c r="D25" s="14" t="s">
        <v>158</v>
      </c>
      <c r="E25" s="93" t="s">
        <v>47</v>
      </c>
      <c r="F25" s="93" t="s">
        <v>47</v>
      </c>
      <c r="G25" s="93" t="s">
        <v>48</v>
      </c>
      <c r="H25" s="93" t="s">
        <v>47</v>
      </c>
      <c r="I25" s="93" t="s">
        <v>47</v>
      </c>
      <c r="J25" s="93" t="s">
        <v>47</v>
      </c>
      <c r="K25" s="93" t="s">
        <v>48</v>
      </c>
      <c r="L25" s="93" t="s">
        <v>48</v>
      </c>
      <c r="M25" s="93" t="s">
        <v>48</v>
      </c>
      <c r="N25" s="93" t="s">
        <v>48</v>
      </c>
      <c r="O25" s="93" t="s">
        <v>48</v>
      </c>
      <c r="P25" s="93" t="s">
        <v>47</v>
      </c>
      <c r="Q25" s="93" t="s">
        <v>48</v>
      </c>
      <c r="R25" s="93" t="s">
        <v>48</v>
      </c>
      <c r="S25" s="93" t="s">
        <v>47</v>
      </c>
      <c r="T25" s="93" t="s">
        <v>47</v>
      </c>
      <c r="U25" s="93" t="s">
        <v>47</v>
      </c>
      <c r="V25" s="93" t="s">
        <v>48</v>
      </c>
      <c r="W25" s="93" t="s">
        <v>48</v>
      </c>
      <c r="X25" s="93" t="s">
        <v>47</v>
      </c>
      <c r="Y25" s="93" t="s">
        <v>47</v>
      </c>
      <c r="Z25" s="93" t="s">
        <v>47</v>
      </c>
      <c r="AA25" s="93" t="s">
        <v>47</v>
      </c>
      <c r="AB25" s="93" t="s">
        <v>48</v>
      </c>
      <c r="AC25" s="93" t="s">
        <v>47</v>
      </c>
      <c r="AD25" s="94">
        <f t="shared" si="0"/>
        <v>14</v>
      </c>
      <c r="AE25" s="95">
        <f t="shared" si="1"/>
        <v>11</v>
      </c>
      <c r="AF25" s="96">
        <f t="shared" si="2"/>
        <v>0</v>
      </c>
    </row>
    <row r="26" spans="3:32">
      <c r="C26" s="13">
        <v>15</v>
      </c>
      <c r="D26" s="14" t="s">
        <v>159</v>
      </c>
      <c r="E26" s="93" t="s">
        <v>48</v>
      </c>
      <c r="F26" s="93" t="s">
        <v>48</v>
      </c>
      <c r="G26" s="93" t="s">
        <v>48</v>
      </c>
      <c r="H26" s="93" t="s">
        <v>48</v>
      </c>
      <c r="I26" s="93" t="s">
        <v>47</v>
      </c>
      <c r="J26" s="93" t="s">
        <v>47</v>
      </c>
      <c r="K26" s="93" t="s">
        <v>47</v>
      </c>
      <c r="L26" s="93" t="s">
        <v>48</v>
      </c>
      <c r="M26" s="93" t="s">
        <v>48</v>
      </c>
      <c r="N26" s="93" t="s">
        <v>47</v>
      </c>
      <c r="O26" s="93" t="s">
        <v>47</v>
      </c>
      <c r="P26" s="93" t="s">
        <v>47</v>
      </c>
      <c r="Q26" s="93" t="s">
        <v>48</v>
      </c>
      <c r="R26" s="93" t="s">
        <v>48</v>
      </c>
      <c r="S26" s="93" t="s">
        <v>48</v>
      </c>
      <c r="T26" s="93" t="s">
        <v>47</v>
      </c>
      <c r="U26" s="93" t="s">
        <v>47</v>
      </c>
      <c r="V26" s="93" t="s">
        <v>48</v>
      </c>
      <c r="W26" s="93" t="s">
        <v>47</v>
      </c>
      <c r="X26" s="93" t="s">
        <v>48</v>
      </c>
      <c r="Y26" s="93" t="s">
        <v>48</v>
      </c>
      <c r="Z26" s="93" t="s">
        <v>48</v>
      </c>
      <c r="AA26" s="93" t="s">
        <v>48</v>
      </c>
      <c r="AB26" s="93" t="s">
        <v>47</v>
      </c>
      <c r="AC26" s="93" t="s">
        <v>47</v>
      </c>
      <c r="AD26" s="94">
        <f t="shared" si="0"/>
        <v>11</v>
      </c>
      <c r="AE26" s="95">
        <f t="shared" si="1"/>
        <v>14</v>
      </c>
      <c r="AF26" s="96">
        <f t="shared" si="2"/>
        <v>0</v>
      </c>
    </row>
    <row r="27" spans="3:32">
      <c r="C27" s="13">
        <v>16</v>
      </c>
      <c r="D27" s="14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4">
        <f t="shared" ref="AD27:AD45" si="3">COUNTIF(E27:AC27,"✔")</f>
        <v>0</v>
      </c>
      <c r="AE27" s="95">
        <f t="shared" si="1"/>
        <v>0</v>
      </c>
      <c r="AF27" s="96">
        <f t="shared" ref="AF27:AF45" si="4">COUNTIF(E27:AC27,"–")</f>
        <v>0</v>
      </c>
    </row>
    <row r="28" spans="3:32">
      <c r="C28" s="13">
        <v>17</v>
      </c>
      <c r="AD28" s="94">
        <f>COUNTIF(E26:AC26,"✔")</f>
        <v>11</v>
      </c>
      <c r="AE28" s="95">
        <f>COUNTIF(E26:AC26,"X")</f>
        <v>14</v>
      </c>
      <c r="AF28" s="96">
        <f>COUNTIF(E26:AC26,"–")</f>
        <v>0</v>
      </c>
    </row>
    <row r="29" spans="3:32">
      <c r="C29" s="13">
        <v>18</v>
      </c>
      <c r="D29" s="14"/>
      <c r="AD29" s="94">
        <f>COUNTIF(E21:AC21,"✔")</f>
        <v>16</v>
      </c>
      <c r="AE29" s="95">
        <f>COUNTIF(E21:AC21,"X")</f>
        <v>8</v>
      </c>
      <c r="AF29" s="96">
        <f>COUNTIF(E21:AC21,"–")</f>
        <v>1</v>
      </c>
    </row>
    <row r="30" spans="3:32">
      <c r="C30" s="13">
        <v>19</v>
      </c>
      <c r="D30" s="14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4">
        <f t="shared" si="3"/>
        <v>0</v>
      </c>
      <c r="AE30" s="95">
        <f t="shared" ref="AE30:AE45" si="5">COUNTIF(E30:AC30,"X")</f>
        <v>0</v>
      </c>
      <c r="AF30" s="96">
        <f t="shared" si="4"/>
        <v>0</v>
      </c>
    </row>
    <row r="31" spans="3:32">
      <c r="C31" s="13">
        <v>20</v>
      </c>
      <c r="D31" s="14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4">
        <f t="shared" si="3"/>
        <v>0</v>
      </c>
      <c r="AE31" s="95">
        <f t="shared" si="5"/>
        <v>0</v>
      </c>
      <c r="AF31" s="96">
        <f t="shared" si="4"/>
        <v>0</v>
      </c>
    </row>
    <row r="32" spans="3:32">
      <c r="C32" s="13">
        <v>21</v>
      </c>
      <c r="D32" s="14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4">
        <f t="shared" si="3"/>
        <v>0</v>
      </c>
      <c r="AE32" s="95">
        <f t="shared" si="5"/>
        <v>0</v>
      </c>
      <c r="AF32" s="96">
        <f t="shared" si="4"/>
        <v>0</v>
      </c>
    </row>
    <row r="33" spans="3:32">
      <c r="C33" s="13">
        <v>22</v>
      </c>
      <c r="D33" s="1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4">
        <f t="shared" si="3"/>
        <v>0</v>
      </c>
      <c r="AE33" s="95">
        <f t="shared" si="5"/>
        <v>0</v>
      </c>
      <c r="AF33" s="96">
        <f t="shared" si="4"/>
        <v>0</v>
      </c>
    </row>
    <row r="34" spans="3:32">
      <c r="C34" s="13">
        <v>23</v>
      </c>
      <c r="D34" s="1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4">
        <f t="shared" si="3"/>
        <v>0</v>
      </c>
      <c r="AE34" s="95">
        <f t="shared" si="5"/>
        <v>0</v>
      </c>
      <c r="AF34" s="96">
        <f t="shared" si="4"/>
        <v>0</v>
      </c>
    </row>
    <row r="35" spans="3:32">
      <c r="C35" s="13">
        <v>24</v>
      </c>
      <c r="D35" s="14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4">
        <f t="shared" si="3"/>
        <v>0</v>
      </c>
      <c r="AE35" s="95">
        <f t="shared" si="5"/>
        <v>0</v>
      </c>
      <c r="AF35" s="96">
        <f t="shared" si="4"/>
        <v>0</v>
      </c>
    </row>
    <row r="36" spans="3:32">
      <c r="C36" s="13">
        <v>25</v>
      </c>
      <c r="D36" s="14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4">
        <f t="shared" si="3"/>
        <v>0</v>
      </c>
      <c r="AE36" s="95">
        <f t="shared" si="5"/>
        <v>0</v>
      </c>
      <c r="AF36" s="96">
        <f t="shared" si="4"/>
        <v>0</v>
      </c>
    </row>
    <row r="37" spans="3:32">
      <c r="C37" s="13">
        <v>26</v>
      </c>
      <c r="D37" s="14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4">
        <f t="shared" si="3"/>
        <v>0</v>
      </c>
      <c r="AE37" s="95">
        <f t="shared" si="5"/>
        <v>0</v>
      </c>
      <c r="AF37" s="96">
        <f t="shared" si="4"/>
        <v>0</v>
      </c>
    </row>
    <row r="38" spans="3:32">
      <c r="C38" s="13">
        <v>27</v>
      </c>
      <c r="D38" s="14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4">
        <f t="shared" si="3"/>
        <v>0</v>
      </c>
      <c r="AE38" s="95">
        <f t="shared" si="5"/>
        <v>0</v>
      </c>
      <c r="AF38" s="96">
        <f t="shared" si="4"/>
        <v>0</v>
      </c>
    </row>
    <row r="39" spans="3:32">
      <c r="C39" s="13">
        <v>28</v>
      </c>
      <c r="D39" s="14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4">
        <f t="shared" si="3"/>
        <v>0</v>
      </c>
      <c r="AE39" s="95">
        <f t="shared" si="5"/>
        <v>0</v>
      </c>
      <c r="AF39" s="96">
        <f t="shared" si="4"/>
        <v>0</v>
      </c>
    </row>
    <row r="40" spans="3:32">
      <c r="C40" s="13">
        <v>29</v>
      </c>
      <c r="D40" s="14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4">
        <f t="shared" si="3"/>
        <v>0</v>
      </c>
      <c r="AE40" s="95">
        <f t="shared" si="5"/>
        <v>0</v>
      </c>
      <c r="AF40" s="96">
        <f t="shared" si="4"/>
        <v>0</v>
      </c>
    </row>
    <row r="41" spans="3:32">
      <c r="C41" s="13">
        <v>30</v>
      </c>
      <c r="D41" s="14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4">
        <f t="shared" si="3"/>
        <v>0</v>
      </c>
      <c r="AE41" s="95">
        <f t="shared" si="5"/>
        <v>0</v>
      </c>
      <c r="AF41" s="96">
        <f t="shared" si="4"/>
        <v>0</v>
      </c>
    </row>
    <row r="42" spans="3:32">
      <c r="C42" s="13">
        <v>31</v>
      </c>
      <c r="D42" s="14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4">
        <f t="shared" si="3"/>
        <v>0</v>
      </c>
      <c r="AE42" s="95">
        <f t="shared" si="5"/>
        <v>0</v>
      </c>
      <c r="AF42" s="96">
        <f t="shared" si="4"/>
        <v>0</v>
      </c>
    </row>
    <row r="43" spans="3:32">
      <c r="C43" s="13">
        <v>32</v>
      </c>
      <c r="D43" s="14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4">
        <f t="shared" si="3"/>
        <v>0</v>
      </c>
      <c r="AE43" s="95">
        <f t="shared" si="5"/>
        <v>0</v>
      </c>
      <c r="AF43" s="96">
        <f t="shared" si="4"/>
        <v>0</v>
      </c>
    </row>
    <row r="44" spans="3:32">
      <c r="C44" s="13">
        <v>33</v>
      </c>
      <c r="D44" s="14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4">
        <f t="shared" si="3"/>
        <v>0</v>
      </c>
      <c r="AE44" s="95">
        <f t="shared" si="5"/>
        <v>0</v>
      </c>
      <c r="AF44" s="96">
        <f t="shared" si="4"/>
        <v>0</v>
      </c>
    </row>
    <row r="45" spans="3:32">
      <c r="C45" s="13">
        <v>34</v>
      </c>
      <c r="D45" s="14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4">
        <f t="shared" si="3"/>
        <v>0</v>
      </c>
      <c r="AE45" s="95">
        <f t="shared" si="5"/>
        <v>0</v>
      </c>
      <c r="AF45" s="96">
        <f t="shared" si="4"/>
        <v>0</v>
      </c>
    </row>
    <row r="46" spans="3:32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8" spans="3:32">
      <c r="D48" s="26" t="s">
        <v>68</v>
      </c>
      <c r="E48" s="27" t="s">
        <v>17</v>
      </c>
      <c r="F48" s="27" t="s">
        <v>18</v>
      </c>
      <c r="G48" s="27" t="s">
        <v>19</v>
      </c>
      <c r="H48" s="27" t="s">
        <v>20</v>
      </c>
      <c r="I48" s="27" t="s">
        <v>21</v>
      </c>
      <c r="J48" s="27" t="s">
        <v>22</v>
      </c>
      <c r="K48" s="27" t="s">
        <v>23</v>
      </c>
      <c r="L48" s="27" t="s">
        <v>24</v>
      </c>
      <c r="M48" s="27" t="s">
        <v>25</v>
      </c>
      <c r="N48" s="27" t="s">
        <v>26</v>
      </c>
      <c r="O48" s="27" t="s">
        <v>27</v>
      </c>
      <c r="P48" s="27" t="s">
        <v>28</v>
      </c>
      <c r="Q48" s="27" t="s">
        <v>29</v>
      </c>
      <c r="R48" s="27" t="s">
        <v>30</v>
      </c>
      <c r="S48" s="27" t="s">
        <v>31</v>
      </c>
      <c r="T48" s="27" t="s">
        <v>32</v>
      </c>
      <c r="U48" s="27" t="s">
        <v>33</v>
      </c>
      <c r="V48" s="27" t="s">
        <v>34</v>
      </c>
      <c r="W48" s="27" t="s">
        <v>35</v>
      </c>
      <c r="X48" s="27" t="s">
        <v>36</v>
      </c>
      <c r="Y48" s="27" t="s">
        <v>37</v>
      </c>
      <c r="Z48" s="27" t="s">
        <v>38</v>
      </c>
      <c r="AA48" s="27" t="s">
        <v>39</v>
      </c>
      <c r="AB48" s="27" t="s">
        <v>40</v>
      </c>
      <c r="AC48" s="27" t="s">
        <v>41</v>
      </c>
      <c r="AD48" s="28" t="s">
        <v>69</v>
      </c>
      <c r="AE48" s="27" t="s">
        <v>70</v>
      </c>
    </row>
    <row r="49" spans="4:31">
      <c r="D49" s="30" t="s">
        <v>71</v>
      </c>
      <c r="E49" s="31">
        <f>COUNTIF(E12:E45,"✔")</f>
        <v>8</v>
      </c>
      <c r="F49" s="31">
        <f t="shared" ref="F49:AC49" si="6">COUNTIF(F12:F45,"✔")</f>
        <v>10</v>
      </c>
      <c r="G49" s="31">
        <f t="shared" si="6"/>
        <v>6</v>
      </c>
      <c r="H49" s="31">
        <f t="shared" si="6"/>
        <v>7</v>
      </c>
      <c r="I49" s="31">
        <f t="shared" si="6"/>
        <v>12</v>
      </c>
      <c r="J49" s="31">
        <f t="shared" si="6"/>
        <v>10</v>
      </c>
      <c r="K49" s="31">
        <f t="shared" si="6"/>
        <v>11</v>
      </c>
      <c r="L49" s="31">
        <f t="shared" si="6"/>
        <v>2</v>
      </c>
      <c r="M49" s="31">
        <f t="shared" si="6"/>
        <v>8</v>
      </c>
      <c r="N49" s="31">
        <f t="shared" si="6"/>
        <v>3</v>
      </c>
      <c r="O49" s="31">
        <f t="shared" si="6"/>
        <v>6</v>
      </c>
      <c r="P49" s="31">
        <f t="shared" si="6"/>
        <v>7</v>
      </c>
      <c r="Q49" s="31">
        <f t="shared" si="6"/>
        <v>4</v>
      </c>
      <c r="R49" s="31">
        <f t="shared" si="6"/>
        <v>5</v>
      </c>
      <c r="S49" s="31">
        <f t="shared" si="6"/>
        <v>5</v>
      </c>
      <c r="T49" s="31">
        <f t="shared" si="6"/>
        <v>9</v>
      </c>
      <c r="U49" s="31">
        <f t="shared" si="6"/>
        <v>8</v>
      </c>
      <c r="V49" s="31">
        <f t="shared" si="6"/>
        <v>7</v>
      </c>
      <c r="W49" s="31">
        <f t="shared" si="6"/>
        <v>8</v>
      </c>
      <c r="X49" s="31">
        <f t="shared" si="6"/>
        <v>6</v>
      </c>
      <c r="Y49" s="31">
        <f t="shared" si="6"/>
        <v>5</v>
      </c>
      <c r="Z49" s="31">
        <f t="shared" si="6"/>
        <v>4</v>
      </c>
      <c r="AA49" s="31">
        <f t="shared" si="6"/>
        <v>8</v>
      </c>
      <c r="AB49" s="31">
        <f t="shared" si="6"/>
        <v>6</v>
      </c>
      <c r="AC49" s="31">
        <f t="shared" si="6"/>
        <v>5</v>
      </c>
      <c r="AD49" s="90">
        <f>SUM(E49:AC49)</f>
        <v>170</v>
      </c>
      <c r="AE49" s="33">
        <f>AD49/$AD$52</f>
        <v>0.48571428571428571</v>
      </c>
    </row>
    <row r="50" spans="4:31">
      <c r="D50" s="37" t="s">
        <v>160</v>
      </c>
      <c r="E50" s="31">
        <f>COUNTIF(E12:E45,"X")</f>
        <v>6</v>
      </c>
      <c r="F50" s="31">
        <f t="shared" ref="F50:AC50" si="7">COUNTIF(F12:F45,"X")</f>
        <v>4</v>
      </c>
      <c r="G50" s="31">
        <f t="shared" si="7"/>
        <v>8</v>
      </c>
      <c r="H50" s="31">
        <f t="shared" si="7"/>
        <v>7</v>
      </c>
      <c r="I50" s="31">
        <f t="shared" si="7"/>
        <v>2</v>
      </c>
      <c r="J50" s="31">
        <f t="shared" si="7"/>
        <v>4</v>
      </c>
      <c r="K50" s="31">
        <f t="shared" si="7"/>
        <v>3</v>
      </c>
      <c r="L50" s="31">
        <f t="shared" si="7"/>
        <v>12</v>
      </c>
      <c r="M50" s="31">
        <f t="shared" si="7"/>
        <v>6</v>
      </c>
      <c r="N50" s="31">
        <f t="shared" si="7"/>
        <v>10</v>
      </c>
      <c r="O50" s="31">
        <f t="shared" si="7"/>
        <v>8</v>
      </c>
      <c r="P50" s="31">
        <f t="shared" si="7"/>
        <v>7</v>
      </c>
      <c r="Q50" s="31">
        <f t="shared" si="7"/>
        <v>10</v>
      </c>
      <c r="R50" s="31">
        <f t="shared" si="7"/>
        <v>9</v>
      </c>
      <c r="S50" s="31">
        <f t="shared" si="7"/>
        <v>9</v>
      </c>
      <c r="T50" s="31">
        <f t="shared" si="7"/>
        <v>5</v>
      </c>
      <c r="U50" s="31">
        <f t="shared" si="7"/>
        <v>6</v>
      </c>
      <c r="V50" s="31">
        <f t="shared" si="7"/>
        <v>7</v>
      </c>
      <c r="W50" s="31">
        <f t="shared" si="7"/>
        <v>6</v>
      </c>
      <c r="X50" s="31">
        <f t="shared" si="7"/>
        <v>8</v>
      </c>
      <c r="Y50" s="31">
        <f t="shared" si="7"/>
        <v>8</v>
      </c>
      <c r="Z50" s="31">
        <f t="shared" si="7"/>
        <v>10</v>
      </c>
      <c r="AA50" s="31">
        <f t="shared" si="7"/>
        <v>6</v>
      </c>
      <c r="AB50" s="31">
        <f t="shared" si="7"/>
        <v>8</v>
      </c>
      <c r="AC50" s="31">
        <f t="shared" si="7"/>
        <v>9</v>
      </c>
      <c r="AD50" s="97">
        <f t="shared" ref="AD50:AD51" si="8">SUM(E50:AC50)</f>
        <v>178</v>
      </c>
      <c r="AE50" s="39">
        <f>AD50/$AD$52</f>
        <v>0.50857142857142856</v>
      </c>
    </row>
    <row r="51" spans="4:31" ht="18.75">
      <c r="D51" s="40" t="s">
        <v>74</v>
      </c>
      <c r="E51" s="31">
        <f>COUNTIF(E12:E45,"–")</f>
        <v>0</v>
      </c>
      <c r="F51" s="31">
        <f t="shared" ref="F51:AC51" si="9">COUNTIF(F12:F45,"–")</f>
        <v>0</v>
      </c>
      <c r="G51" s="31">
        <f t="shared" si="9"/>
        <v>0</v>
      </c>
      <c r="H51" s="31">
        <f t="shared" si="9"/>
        <v>0</v>
      </c>
      <c r="I51" s="31">
        <f t="shared" si="9"/>
        <v>0</v>
      </c>
      <c r="J51" s="31">
        <f t="shared" si="9"/>
        <v>0</v>
      </c>
      <c r="K51" s="31">
        <f t="shared" si="9"/>
        <v>0</v>
      </c>
      <c r="L51" s="31">
        <f t="shared" si="9"/>
        <v>0</v>
      </c>
      <c r="M51" s="31">
        <f t="shared" si="9"/>
        <v>0</v>
      </c>
      <c r="N51" s="31">
        <f t="shared" si="9"/>
        <v>1</v>
      </c>
      <c r="O51" s="31">
        <f t="shared" si="9"/>
        <v>0</v>
      </c>
      <c r="P51" s="31">
        <f t="shared" si="9"/>
        <v>0</v>
      </c>
      <c r="Q51" s="31">
        <f t="shared" si="9"/>
        <v>0</v>
      </c>
      <c r="R51" s="31">
        <f t="shared" si="9"/>
        <v>0</v>
      </c>
      <c r="S51" s="31">
        <f t="shared" si="9"/>
        <v>0</v>
      </c>
      <c r="T51" s="31">
        <f t="shared" si="9"/>
        <v>0</v>
      </c>
      <c r="U51" s="31">
        <f t="shared" si="9"/>
        <v>0</v>
      </c>
      <c r="V51" s="31">
        <f t="shared" si="9"/>
        <v>0</v>
      </c>
      <c r="W51" s="31">
        <f t="shared" si="9"/>
        <v>0</v>
      </c>
      <c r="X51" s="31">
        <f t="shared" si="9"/>
        <v>0</v>
      </c>
      <c r="Y51" s="31">
        <f t="shared" si="9"/>
        <v>1</v>
      </c>
      <c r="Z51" s="31">
        <f t="shared" si="9"/>
        <v>0</v>
      </c>
      <c r="AA51" s="31">
        <f t="shared" si="9"/>
        <v>0</v>
      </c>
      <c r="AB51" s="31">
        <f t="shared" si="9"/>
        <v>0</v>
      </c>
      <c r="AC51" s="31">
        <f t="shared" si="9"/>
        <v>0</v>
      </c>
      <c r="AD51" s="98">
        <f t="shared" si="8"/>
        <v>2</v>
      </c>
      <c r="AE51" s="41">
        <f t="shared" ref="AE51:AE52" si="10">AD51/$AD$52</f>
        <v>5.7142857142857143E-3</v>
      </c>
    </row>
    <row r="52" spans="4:31">
      <c r="D52" s="42" t="s">
        <v>69</v>
      </c>
      <c r="E52" s="43">
        <f t="shared" ref="E52:AD52" si="11">SUM(E49:E51)</f>
        <v>14</v>
      </c>
      <c r="F52" s="43">
        <f t="shared" si="11"/>
        <v>14</v>
      </c>
      <c r="G52" s="43">
        <f t="shared" si="11"/>
        <v>14</v>
      </c>
      <c r="H52" s="43">
        <f t="shared" si="11"/>
        <v>14</v>
      </c>
      <c r="I52" s="43">
        <f t="shared" si="11"/>
        <v>14</v>
      </c>
      <c r="J52" s="43">
        <f t="shared" si="11"/>
        <v>14</v>
      </c>
      <c r="K52" s="43">
        <f t="shared" si="11"/>
        <v>14</v>
      </c>
      <c r="L52" s="43">
        <f t="shared" si="11"/>
        <v>14</v>
      </c>
      <c r="M52" s="43">
        <f t="shared" si="11"/>
        <v>14</v>
      </c>
      <c r="N52" s="43">
        <f t="shared" si="11"/>
        <v>14</v>
      </c>
      <c r="O52" s="43">
        <f t="shared" si="11"/>
        <v>14</v>
      </c>
      <c r="P52" s="43">
        <f t="shared" si="11"/>
        <v>14</v>
      </c>
      <c r="Q52" s="43">
        <f t="shared" si="11"/>
        <v>14</v>
      </c>
      <c r="R52" s="43">
        <f t="shared" si="11"/>
        <v>14</v>
      </c>
      <c r="S52" s="43">
        <f t="shared" si="11"/>
        <v>14</v>
      </c>
      <c r="T52" s="43">
        <f t="shared" si="11"/>
        <v>14</v>
      </c>
      <c r="U52" s="43">
        <f t="shared" si="11"/>
        <v>14</v>
      </c>
      <c r="V52" s="43">
        <f t="shared" si="11"/>
        <v>14</v>
      </c>
      <c r="W52" s="43">
        <f t="shared" si="11"/>
        <v>14</v>
      </c>
      <c r="X52" s="43">
        <f t="shared" si="11"/>
        <v>14</v>
      </c>
      <c r="Y52" s="43">
        <f t="shared" si="11"/>
        <v>14</v>
      </c>
      <c r="Z52" s="43">
        <f t="shared" si="11"/>
        <v>14</v>
      </c>
      <c r="AA52" s="43">
        <f t="shared" si="11"/>
        <v>14</v>
      </c>
      <c r="AB52" s="43">
        <f t="shared" si="11"/>
        <v>14</v>
      </c>
      <c r="AC52" s="43">
        <f t="shared" si="11"/>
        <v>14</v>
      </c>
      <c r="AD52" s="99">
        <f t="shared" si="11"/>
        <v>350</v>
      </c>
      <c r="AE52" s="44">
        <f t="shared" si="10"/>
        <v>1</v>
      </c>
    </row>
    <row r="53" spans="4:31"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7"/>
    </row>
    <row r="54" spans="4:31">
      <c r="D54" s="4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6" spans="4:31">
      <c r="E56" s="149" t="s">
        <v>75</v>
      </c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1"/>
    </row>
    <row r="57" spans="4:31">
      <c r="E57" s="152" t="s">
        <v>76</v>
      </c>
      <c r="F57" s="153"/>
      <c r="G57" s="153"/>
      <c r="H57" s="153"/>
      <c r="I57" s="154"/>
      <c r="J57" s="155" t="s">
        <v>77</v>
      </c>
      <c r="K57" s="156"/>
      <c r="L57" s="156"/>
      <c r="M57" s="156"/>
      <c r="N57" s="156"/>
      <c r="O57" s="156"/>
      <c r="P57" s="156"/>
      <c r="Q57" s="156"/>
      <c r="R57" s="156"/>
      <c r="S57" s="156"/>
      <c r="T57" s="157"/>
      <c r="U57" s="184" t="s">
        <v>78</v>
      </c>
      <c r="V57" s="185"/>
      <c r="W57" s="185"/>
      <c r="X57" s="185"/>
      <c r="Y57" s="185"/>
      <c r="Z57" s="185"/>
      <c r="AA57" s="185"/>
      <c r="AB57" s="185"/>
      <c r="AC57" s="186"/>
    </row>
    <row r="58" spans="4:31">
      <c r="E58" s="49" t="s">
        <v>17</v>
      </c>
      <c r="F58" s="49" t="s">
        <v>18</v>
      </c>
      <c r="G58" s="49" t="s">
        <v>22</v>
      </c>
      <c r="H58" s="49" t="s">
        <v>27</v>
      </c>
      <c r="I58" s="49" t="s">
        <v>32</v>
      </c>
      <c r="J58" s="50" t="s">
        <v>19</v>
      </c>
      <c r="K58" s="50" t="s">
        <v>23</v>
      </c>
      <c r="L58" s="50" t="s">
        <v>24</v>
      </c>
      <c r="M58" s="50" t="s">
        <v>28</v>
      </c>
      <c r="N58" s="50" t="s">
        <v>30</v>
      </c>
      <c r="O58" s="50" t="s">
        <v>33</v>
      </c>
      <c r="P58" s="50" t="s">
        <v>34</v>
      </c>
      <c r="Q58" s="50" t="s">
        <v>35</v>
      </c>
      <c r="R58" s="50" t="s">
        <v>37</v>
      </c>
      <c r="S58" s="50" t="s">
        <v>38</v>
      </c>
      <c r="T58" s="82" t="s">
        <v>39</v>
      </c>
      <c r="U58" s="51" t="s">
        <v>20</v>
      </c>
      <c r="V58" s="51" t="s">
        <v>21</v>
      </c>
      <c r="W58" s="51" t="s">
        <v>25</v>
      </c>
      <c r="X58" s="52" t="s">
        <v>26</v>
      </c>
      <c r="Y58" s="52" t="s">
        <v>29</v>
      </c>
      <c r="Z58" s="52" t="s">
        <v>31</v>
      </c>
      <c r="AA58" s="52" t="s">
        <v>36</v>
      </c>
      <c r="AB58" s="52" t="s">
        <v>40</v>
      </c>
      <c r="AC58" s="52" t="s">
        <v>41</v>
      </c>
    </row>
    <row r="59" spans="4:31">
      <c r="D59" s="53" t="s">
        <v>71</v>
      </c>
      <c r="E59" s="139">
        <f>SUM(E49,F49,J49,O49,T49)</f>
        <v>43</v>
      </c>
      <c r="F59" s="140"/>
      <c r="G59" s="140"/>
      <c r="H59" s="140"/>
      <c r="I59" s="141"/>
      <c r="J59" s="139">
        <f>SUM(G49,K49,L49,P49,R49,U49,V49,W49,Y49,Z49,AA49)</f>
        <v>71</v>
      </c>
      <c r="K59" s="140"/>
      <c r="L59" s="140"/>
      <c r="M59" s="140"/>
      <c r="N59" s="140"/>
      <c r="O59" s="140"/>
      <c r="P59" s="140"/>
      <c r="Q59" s="140"/>
      <c r="R59" s="140"/>
      <c r="S59" s="140"/>
      <c r="T59" s="141"/>
      <c r="U59" s="139">
        <f>SUM(H49,I49,M49,N49,Q49,S49,X49,AB49,AC49)</f>
        <v>56</v>
      </c>
      <c r="V59" s="140"/>
      <c r="W59" s="140"/>
      <c r="X59" s="140"/>
      <c r="Y59" s="140"/>
      <c r="Z59" s="140"/>
      <c r="AA59" s="140"/>
      <c r="AB59" s="140"/>
      <c r="AC59" s="141"/>
      <c r="AD59" s="110">
        <f>SUM(E59:AC59)</f>
        <v>170</v>
      </c>
    </row>
    <row r="60" spans="4:31">
      <c r="D60" s="57" t="s">
        <v>84</v>
      </c>
      <c r="E60" s="143">
        <f>SUM(E50,F50,J50,O50,T50)</f>
        <v>27</v>
      </c>
      <c r="F60" s="144"/>
      <c r="G60" s="144"/>
      <c r="H60" s="144"/>
      <c r="I60" s="145"/>
      <c r="J60" s="143">
        <f>SUM(G50,K50,L50,P50,R50,U50,V50,W50,Y50,Z50,AA50)</f>
        <v>82</v>
      </c>
      <c r="K60" s="144"/>
      <c r="L60" s="144"/>
      <c r="M60" s="144"/>
      <c r="N60" s="144"/>
      <c r="O60" s="144"/>
      <c r="P60" s="144"/>
      <c r="Q60" s="144"/>
      <c r="R60" s="144"/>
      <c r="S60" s="144"/>
      <c r="T60" s="145"/>
      <c r="U60" s="143">
        <f>SUM(H50,I50,M50,N50,Q50,S50,X50,AB50,AC50)</f>
        <v>69</v>
      </c>
      <c r="V60" s="144"/>
      <c r="W60" s="144"/>
      <c r="X60" s="144"/>
      <c r="Y60" s="144"/>
      <c r="Z60" s="144"/>
      <c r="AA60" s="144"/>
      <c r="AB60" s="144"/>
      <c r="AC60" s="145"/>
      <c r="AD60" s="111">
        <f t="shared" ref="AD60:AD61" si="12">SUM(E60:AC60)</f>
        <v>178</v>
      </c>
    </row>
    <row r="61" spans="4:31" ht="18.75">
      <c r="D61" s="59" t="s">
        <v>74</v>
      </c>
      <c r="E61" s="131">
        <f>SUM(E51,F51,J51,O51,T51)</f>
        <v>0</v>
      </c>
      <c r="F61" s="132"/>
      <c r="G61" s="132"/>
      <c r="H61" s="132"/>
      <c r="I61" s="133"/>
      <c r="J61" s="131">
        <f>SUM(G51,K51,L51,P51,R51,U51,V51,W51,Y51,Z51,AA51)</f>
        <v>1</v>
      </c>
      <c r="K61" s="132"/>
      <c r="L61" s="132"/>
      <c r="M61" s="132"/>
      <c r="N61" s="132"/>
      <c r="O61" s="132"/>
      <c r="P61" s="132"/>
      <c r="Q61" s="132"/>
      <c r="R61" s="132"/>
      <c r="S61" s="132"/>
      <c r="T61" s="133"/>
      <c r="U61" s="131">
        <f>SUM(H51,I51,M51,N51,Q51,S51,X51,AB51,AC51)</f>
        <v>1</v>
      </c>
      <c r="V61" s="132"/>
      <c r="W61" s="132"/>
      <c r="X61" s="132"/>
      <c r="Y61" s="132"/>
      <c r="Z61" s="132"/>
      <c r="AA61" s="132"/>
      <c r="AB61" s="132"/>
      <c r="AC61" s="133"/>
      <c r="AD61" s="112">
        <f t="shared" si="12"/>
        <v>2</v>
      </c>
    </row>
    <row r="62" spans="4:31">
      <c r="D62" s="61" t="s">
        <v>80</v>
      </c>
      <c r="E62" s="135">
        <f>SUM(E59:I61)</f>
        <v>70</v>
      </c>
      <c r="F62" s="136"/>
      <c r="G62" s="136"/>
      <c r="H62" s="136"/>
      <c r="I62" s="137"/>
      <c r="J62" s="135">
        <f>SUM(J59:T61)</f>
        <v>154</v>
      </c>
      <c r="K62" s="136"/>
      <c r="L62" s="136"/>
      <c r="M62" s="136"/>
      <c r="N62" s="136"/>
      <c r="O62" s="136"/>
      <c r="P62" s="136"/>
      <c r="Q62" s="136"/>
      <c r="R62" s="136"/>
      <c r="S62" s="136"/>
      <c r="T62" s="137"/>
      <c r="U62" s="135">
        <f>SUM(U59:AC61)</f>
        <v>126</v>
      </c>
      <c r="V62" s="136"/>
      <c r="W62" s="136"/>
      <c r="X62" s="136"/>
      <c r="Y62" s="136"/>
      <c r="Z62" s="136"/>
      <c r="AA62" s="136"/>
      <c r="AB62" s="136"/>
      <c r="AC62" s="137"/>
      <c r="AD62" s="105">
        <f>SUM(E62:AC62)</f>
        <v>350</v>
      </c>
    </row>
    <row r="65" spans="4:8" ht="98.45" customHeight="1">
      <c r="E65" s="64" t="s">
        <v>82</v>
      </c>
      <c r="F65" s="65" t="s">
        <v>77</v>
      </c>
      <c r="G65" s="66" t="s">
        <v>78</v>
      </c>
    </row>
    <row r="66" spans="4:8">
      <c r="D66" s="53" t="s">
        <v>71</v>
      </c>
      <c r="E66" s="113">
        <f>E59/$E$62</f>
        <v>0.61428571428571432</v>
      </c>
      <c r="F66" s="113">
        <f>J59/$J$62</f>
        <v>0.46103896103896103</v>
      </c>
      <c r="G66" s="113">
        <f>U59/$U$62</f>
        <v>0.44444444444444442</v>
      </c>
    </row>
    <row r="67" spans="4:8">
      <c r="D67" s="57" t="s">
        <v>84</v>
      </c>
      <c r="E67" s="69">
        <f>E60/$E$62</f>
        <v>0.38571428571428573</v>
      </c>
      <c r="F67" s="69">
        <f>J60/$J$62</f>
        <v>0.53246753246753242</v>
      </c>
      <c r="G67" s="69">
        <f>U60/$U$62</f>
        <v>0.54761904761904767</v>
      </c>
    </row>
    <row r="68" spans="4:8" ht="18.75">
      <c r="D68" s="59" t="s">
        <v>74</v>
      </c>
      <c r="E68" s="70">
        <f>E61/$E$62</f>
        <v>0</v>
      </c>
      <c r="F68" s="70">
        <f>J61/$J$62</f>
        <v>6.4935064935064939E-3</v>
      </c>
      <c r="G68" s="70">
        <f>U61/$U$62</f>
        <v>7.9365079365079361E-3</v>
      </c>
    </row>
    <row r="69" spans="4:8">
      <c r="E69" s="85">
        <f>SUM(E66:E68)</f>
        <v>1</v>
      </c>
      <c r="F69" s="85">
        <f>SUM(F66:F68)</f>
        <v>0.99999999999999989</v>
      </c>
      <c r="G69" s="85">
        <f>SUM(G66:G68)</f>
        <v>1</v>
      </c>
    </row>
    <row r="71" spans="4:8" ht="96.6" customHeight="1">
      <c r="E71" s="64" t="s">
        <v>82</v>
      </c>
      <c r="F71" s="65" t="s">
        <v>77</v>
      </c>
      <c r="G71" s="66" t="s">
        <v>78</v>
      </c>
    </row>
    <row r="72" spans="4:8">
      <c r="D72" s="53" t="s">
        <v>71</v>
      </c>
      <c r="E72" s="114">
        <f>E59/$AD$59</f>
        <v>0.25294117647058822</v>
      </c>
      <c r="F72" s="115">
        <f>J59/$AD$59</f>
        <v>0.41764705882352943</v>
      </c>
      <c r="G72" s="116">
        <f>U59/$AD$59</f>
        <v>0.32941176470588235</v>
      </c>
      <c r="H72" s="85">
        <f>SUM(E72:G72)</f>
        <v>1</v>
      </c>
    </row>
    <row r="73" spans="4:8">
      <c r="D73" s="57" t="s">
        <v>79</v>
      </c>
      <c r="E73" s="114">
        <f>E60/$AD$60</f>
        <v>0.15168539325842698</v>
      </c>
      <c r="F73" s="115">
        <f>J60/$AD$60</f>
        <v>0.4606741573033708</v>
      </c>
      <c r="G73" s="116">
        <f>U60/$AD$60</f>
        <v>0.38764044943820225</v>
      </c>
      <c r="H73" s="85">
        <f t="shared" ref="H73:H75" si="13">SUM(E73:G73)</f>
        <v>1</v>
      </c>
    </row>
    <row r="74" spans="4:8">
      <c r="D74" s="117" t="s">
        <v>161</v>
      </c>
      <c r="E74" s="114" t="e">
        <f>#REF!/#REF!</f>
        <v>#REF!</v>
      </c>
      <c r="F74" s="115" t="e">
        <f>#REF!/#REF!</f>
        <v>#REF!</v>
      </c>
      <c r="G74" s="116" t="e">
        <f>#REF!/#REF!</f>
        <v>#REF!</v>
      </c>
      <c r="H74" s="85" t="e">
        <f>SUM(E74:G74)</f>
        <v>#REF!</v>
      </c>
    </row>
    <row r="75" spans="4:8" ht="18.75">
      <c r="D75" s="59" t="s">
        <v>74</v>
      </c>
      <c r="E75" s="114">
        <f>E61/$AD$61</f>
        <v>0</v>
      </c>
      <c r="F75" s="115">
        <f>J61/$AD$61</f>
        <v>0.5</v>
      </c>
      <c r="G75" s="116">
        <f>U61/$AD$61</f>
        <v>0.5</v>
      </c>
      <c r="H75" s="85">
        <f t="shared" si="13"/>
        <v>1</v>
      </c>
    </row>
    <row r="92" spans="4:30" ht="18.75">
      <c r="D92" s="122" t="s">
        <v>85</v>
      </c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</row>
    <row r="93" spans="4:30" ht="15.75">
      <c r="D93" s="123" t="s">
        <v>86</v>
      </c>
      <c r="E93" s="124"/>
      <c r="F93" s="124"/>
      <c r="G93" s="125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7"/>
    </row>
    <row r="94" spans="4:30" ht="15.75">
      <c r="D94" s="119" t="s">
        <v>87</v>
      </c>
      <c r="E94" s="119"/>
      <c r="F94" s="119"/>
      <c r="G94" s="119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9"/>
    </row>
    <row r="95" spans="4:30" ht="15.75">
      <c r="D95" s="119" t="s">
        <v>88</v>
      </c>
      <c r="E95" s="119"/>
      <c r="F95" s="119"/>
      <c r="G95" s="119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1"/>
    </row>
    <row r="96" spans="4:30" ht="15.75">
      <c r="D96" s="119" t="s">
        <v>89</v>
      </c>
      <c r="E96" s="119"/>
      <c r="F96" s="119"/>
      <c r="G96" s="119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1"/>
    </row>
    <row r="97" spans="4:30" ht="15.75">
      <c r="D97" s="119" t="s">
        <v>90</v>
      </c>
      <c r="E97" s="119"/>
      <c r="F97" s="119"/>
      <c r="G97" s="119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1"/>
    </row>
  </sheetData>
  <mergeCells count="43">
    <mergeCell ref="D2:AE2"/>
    <mergeCell ref="E7:P7"/>
    <mergeCell ref="R7:V7"/>
    <mergeCell ref="X7:Y7"/>
    <mergeCell ref="E8:P8"/>
    <mergeCell ref="R8:V8"/>
    <mergeCell ref="X8:Y8"/>
    <mergeCell ref="AD8:AH8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I57"/>
    <mergeCell ref="J57:T57"/>
    <mergeCell ref="U57:AC57"/>
    <mergeCell ref="Y10:AC10"/>
    <mergeCell ref="E59:I59"/>
    <mergeCell ref="J59:T59"/>
    <mergeCell ref="U59:AC59"/>
    <mergeCell ref="E60:I60"/>
    <mergeCell ref="J60:T60"/>
    <mergeCell ref="U60:AC60"/>
    <mergeCell ref="E61:I61"/>
    <mergeCell ref="J61:T61"/>
    <mergeCell ref="U61:AC61"/>
    <mergeCell ref="E62:I62"/>
    <mergeCell ref="J62:T62"/>
    <mergeCell ref="U62:AC62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D95:G95"/>
    <mergeCell ref="H95:AD95"/>
  </mergeCells>
  <dataValidations count="1">
    <dataValidation type="list" allowBlank="1" showInputMessage="1" showErrorMessage="1" sqref="E30:AC45 E12:AC27">
      <formula1>$AI$13:$AI$15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92"/>
  <sheetViews>
    <sheetView topLeftCell="C1" zoomScale="73" zoomScaleNormal="90" workbookViewId="0">
      <selection activeCell="C23" sqref="A23:XFD23"/>
    </sheetView>
  </sheetViews>
  <sheetFormatPr baseColWidth="10" defaultRowHeight="15"/>
  <cols>
    <col min="1" max="1" width="1.85546875" customWidth="1"/>
    <col min="2" max="2" width="2.7109375" customWidth="1"/>
    <col min="3" max="3" width="4.85546875" customWidth="1"/>
    <col min="4" max="4" width="39.28515625" customWidth="1"/>
    <col min="5" max="5" width="8.5703125" customWidth="1"/>
    <col min="6" max="6" width="8" customWidth="1"/>
    <col min="7" max="7" width="6.5703125" customWidth="1"/>
    <col min="8" max="8" width="7" customWidth="1"/>
    <col min="9" max="10" width="8.28515625" customWidth="1"/>
    <col min="11" max="11" width="8" customWidth="1"/>
    <col min="12" max="12" width="7.42578125" customWidth="1"/>
    <col min="13" max="13" width="7.7109375" customWidth="1"/>
    <col min="14" max="15" width="8.28515625" customWidth="1"/>
    <col min="16" max="16" width="9.28515625" customWidth="1"/>
    <col min="17" max="17" width="8.140625" customWidth="1"/>
    <col min="18" max="18" width="9" customWidth="1"/>
    <col min="19" max="19" width="7.28515625" customWidth="1"/>
    <col min="20" max="20" width="8" customWidth="1"/>
    <col min="21" max="21" width="8.5703125" customWidth="1"/>
    <col min="22" max="22" width="9" customWidth="1"/>
    <col min="23" max="23" width="8.140625" customWidth="1"/>
    <col min="24" max="25" width="7.28515625" customWidth="1"/>
    <col min="26" max="26" width="7.7109375" customWidth="1"/>
    <col min="27" max="27" width="6.7109375" customWidth="1"/>
    <col min="28" max="28" width="8.42578125" customWidth="1"/>
    <col min="29" max="29" width="6.85546875" customWidth="1"/>
  </cols>
  <sheetData>
    <row r="1" spans="3:35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3:35" ht="28.5">
      <c r="D2" s="167" t="s">
        <v>92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</row>
    <row r="6" spans="3:35">
      <c r="AD6" s="71"/>
      <c r="AE6" s="71"/>
    </row>
    <row r="7" spans="3:35" ht="21">
      <c r="D7" s="3" t="s">
        <v>1</v>
      </c>
      <c r="E7" s="168" t="s">
        <v>93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70"/>
      <c r="R7" s="171" t="s">
        <v>3</v>
      </c>
      <c r="S7" s="171"/>
      <c r="T7" s="171"/>
      <c r="U7" s="171"/>
      <c r="V7" s="171"/>
      <c r="X7" s="172">
        <v>12</v>
      </c>
      <c r="Y7" s="173"/>
    </row>
    <row r="8" spans="3:35" ht="23.25">
      <c r="D8" s="4" t="s">
        <v>4</v>
      </c>
      <c r="E8" s="174" t="s">
        <v>190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"/>
      <c r="R8" s="171" t="s">
        <v>6</v>
      </c>
      <c r="S8" s="171"/>
      <c r="T8" s="171"/>
      <c r="U8" s="171"/>
      <c r="V8" s="171"/>
      <c r="X8" s="172" t="s">
        <v>193</v>
      </c>
      <c r="Y8" s="173"/>
      <c r="AD8" s="175"/>
      <c r="AE8" s="175"/>
      <c r="AF8" s="175"/>
      <c r="AG8" s="175"/>
      <c r="AH8" s="175"/>
    </row>
    <row r="9" spans="3:35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3:35" ht="15.75">
      <c r="C10" s="162" t="s">
        <v>8</v>
      </c>
      <c r="D10" s="163"/>
      <c r="E10" s="164" t="s">
        <v>9</v>
      </c>
      <c r="F10" s="165"/>
      <c r="G10" s="165"/>
      <c r="H10" s="165"/>
      <c r="I10" s="166"/>
      <c r="J10" s="159" t="s">
        <v>10</v>
      </c>
      <c r="K10" s="160"/>
      <c r="L10" s="160"/>
      <c r="M10" s="160"/>
      <c r="N10" s="161"/>
      <c r="O10" s="159" t="s">
        <v>11</v>
      </c>
      <c r="P10" s="160"/>
      <c r="Q10" s="160"/>
      <c r="R10" s="160"/>
      <c r="S10" s="161"/>
      <c r="T10" s="159" t="s">
        <v>12</v>
      </c>
      <c r="U10" s="160"/>
      <c r="V10" s="160"/>
      <c r="W10" s="160"/>
      <c r="X10" s="161"/>
      <c r="Y10" s="159" t="s">
        <v>13</v>
      </c>
      <c r="Z10" s="160"/>
      <c r="AA10" s="160"/>
      <c r="AB10" s="160"/>
      <c r="AC10" s="161"/>
      <c r="AD10" s="146" t="s">
        <v>14</v>
      </c>
      <c r="AE10" s="146"/>
      <c r="AF10" s="146"/>
    </row>
    <row r="11" spans="3:35" ht="16.5" thickBot="1">
      <c r="C11" s="72" t="s">
        <v>15</v>
      </c>
      <c r="D11" s="73" t="s">
        <v>95</v>
      </c>
      <c r="E11" s="8" t="s">
        <v>17</v>
      </c>
      <c r="F11" s="8" t="s">
        <v>18</v>
      </c>
      <c r="G11" s="8" t="s">
        <v>19</v>
      </c>
      <c r="H11" s="8" t="s">
        <v>20</v>
      </c>
      <c r="I11" s="8" t="s">
        <v>21</v>
      </c>
      <c r="J11" s="8" t="s">
        <v>22</v>
      </c>
      <c r="K11" s="8" t="s">
        <v>23</v>
      </c>
      <c r="L11" s="8" t="s">
        <v>24</v>
      </c>
      <c r="M11" s="8" t="s">
        <v>25</v>
      </c>
      <c r="N11" s="8" t="s">
        <v>26</v>
      </c>
      <c r="O11" s="8" t="s">
        <v>27</v>
      </c>
      <c r="P11" s="8" t="s">
        <v>28</v>
      </c>
      <c r="Q11" s="8" t="s">
        <v>29</v>
      </c>
      <c r="R11" s="8" t="s">
        <v>30</v>
      </c>
      <c r="S11" s="8" t="s">
        <v>31</v>
      </c>
      <c r="T11" s="8" t="s">
        <v>32</v>
      </c>
      <c r="U11" s="8" t="s">
        <v>33</v>
      </c>
      <c r="V11" s="8" t="s">
        <v>34</v>
      </c>
      <c r="W11" s="8" t="s">
        <v>35</v>
      </c>
      <c r="X11" s="8" t="s">
        <v>36</v>
      </c>
      <c r="Y11" s="8" t="s">
        <v>37</v>
      </c>
      <c r="Z11" s="8" t="s">
        <v>38</v>
      </c>
      <c r="AA11" s="8" t="s">
        <v>39</v>
      </c>
      <c r="AB11" s="8" t="s">
        <v>40</v>
      </c>
      <c r="AC11" s="8" t="s">
        <v>41</v>
      </c>
      <c r="AD11" s="74" t="s">
        <v>42</v>
      </c>
      <c r="AE11" s="75" t="s">
        <v>96</v>
      </c>
      <c r="AF11" s="76" t="s">
        <v>45</v>
      </c>
    </row>
    <row r="12" spans="3:35" ht="15.75">
      <c r="C12" s="13">
        <v>1</v>
      </c>
      <c r="D12" s="14" t="s">
        <v>178</v>
      </c>
      <c r="E12" s="15" t="s">
        <v>48</v>
      </c>
      <c r="F12" s="15" t="s">
        <v>48</v>
      </c>
      <c r="G12" s="15" t="s">
        <v>48</v>
      </c>
      <c r="H12" s="15" t="s">
        <v>47</v>
      </c>
      <c r="I12" s="15" t="s">
        <v>48</v>
      </c>
      <c r="J12" s="15" t="s">
        <v>48</v>
      </c>
      <c r="K12" s="15" t="s">
        <v>48</v>
      </c>
      <c r="L12" s="15" t="s">
        <v>47</v>
      </c>
      <c r="M12" s="15" t="s">
        <v>48</v>
      </c>
      <c r="N12" s="15" t="s">
        <v>47</v>
      </c>
      <c r="O12" s="15" t="s">
        <v>47</v>
      </c>
      <c r="P12" s="15" t="s">
        <v>48</v>
      </c>
      <c r="Q12" s="15" t="s">
        <v>48</v>
      </c>
      <c r="R12" s="15" t="s">
        <v>48</v>
      </c>
      <c r="S12" s="15" t="s">
        <v>48</v>
      </c>
      <c r="T12" s="15" t="s">
        <v>48</v>
      </c>
      <c r="U12" s="15" t="s">
        <v>47</v>
      </c>
      <c r="V12" s="15" t="s">
        <v>48</v>
      </c>
      <c r="W12" s="15" t="s">
        <v>48</v>
      </c>
      <c r="X12" s="15" t="s">
        <v>48</v>
      </c>
      <c r="Y12" s="15" t="s">
        <v>49</v>
      </c>
      <c r="Z12" s="15" t="s">
        <v>48</v>
      </c>
      <c r="AA12" s="15" t="s">
        <v>47</v>
      </c>
      <c r="AB12" s="15" t="s">
        <v>48</v>
      </c>
      <c r="AC12" s="15" t="s">
        <v>47</v>
      </c>
      <c r="AD12" s="77">
        <f>COUNTIF(E12:AC12,"✔")</f>
        <v>7</v>
      </c>
      <c r="AE12" s="78">
        <f>COUNTIF(E12:AC12,"X")</f>
        <v>17</v>
      </c>
      <c r="AF12" s="79">
        <f>COUNTIF(E12:AC12,"–")</f>
        <v>1</v>
      </c>
      <c r="AH12" s="147" t="s">
        <v>50</v>
      </c>
      <c r="AI12" s="148"/>
    </row>
    <row r="13" spans="3:35" ht="15.75">
      <c r="C13" s="13">
        <v>2</v>
      </c>
      <c r="D13" s="14" t="s">
        <v>179</v>
      </c>
      <c r="E13" s="15" t="s">
        <v>48</v>
      </c>
      <c r="F13" s="15" t="s">
        <v>47</v>
      </c>
      <c r="G13" s="15" t="s">
        <v>48</v>
      </c>
      <c r="H13" s="15" t="s">
        <v>47</v>
      </c>
      <c r="I13" s="15" t="s">
        <v>48</v>
      </c>
      <c r="J13" s="15" t="s">
        <v>48</v>
      </c>
      <c r="K13" s="15" t="s">
        <v>47</v>
      </c>
      <c r="L13" s="15" t="s">
        <v>47</v>
      </c>
      <c r="M13" s="15" t="s">
        <v>48</v>
      </c>
      <c r="N13" s="15" t="s">
        <v>47</v>
      </c>
      <c r="O13" s="15" t="s">
        <v>48</v>
      </c>
      <c r="P13" s="15" t="s">
        <v>48</v>
      </c>
      <c r="Q13" s="15" t="s">
        <v>48</v>
      </c>
      <c r="R13" s="15" t="s">
        <v>48</v>
      </c>
      <c r="S13" s="15" t="s">
        <v>48</v>
      </c>
      <c r="T13" s="15" t="s">
        <v>47</v>
      </c>
      <c r="U13" s="15" t="s">
        <v>47</v>
      </c>
      <c r="V13" s="15" t="s">
        <v>48</v>
      </c>
      <c r="W13" s="15" t="s">
        <v>48</v>
      </c>
      <c r="X13" s="15" t="s">
        <v>47</v>
      </c>
      <c r="Y13" s="15" t="s">
        <v>47</v>
      </c>
      <c r="Z13" s="15" t="s">
        <v>48</v>
      </c>
      <c r="AA13" s="15" t="s">
        <v>47</v>
      </c>
      <c r="AB13" s="15" t="s">
        <v>47</v>
      </c>
      <c r="AC13" s="15" t="s">
        <v>47</v>
      </c>
      <c r="AD13" s="77">
        <f t="shared" ref="AD13:AD45" si="0">COUNTIF(E13:AC13,"✔")</f>
        <v>12</v>
      </c>
      <c r="AE13" s="78">
        <f t="shared" ref="AE13:AE45" si="1">COUNTIF(E13:AC13,"X")</f>
        <v>13</v>
      </c>
      <c r="AF13" s="79">
        <f t="shared" ref="AF13:AF45" si="2">COUNTIF(E13:AC13,"–")</f>
        <v>0</v>
      </c>
      <c r="AH13" s="80" t="s">
        <v>52</v>
      </c>
      <c r="AI13" s="21" t="s">
        <v>47</v>
      </c>
    </row>
    <row r="14" spans="3:35" ht="15.75">
      <c r="C14" s="13">
        <v>3</v>
      </c>
      <c r="D14" s="14" t="s">
        <v>180</v>
      </c>
      <c r="E14" s="15" t="s">
        <v>48</v>
      </c>
      <c r="F14" s="15" t="s">
        <v>47</v>
      </c>
      <c r="G14" s="15" t="s">
        <v>48</v>
      </c>
      <c r="H14" s="15" t="s">
        <v>47</v>
      </c>
      <c r="I14" s="15" t="s">
        <v>48</v>
      </c>
      <c r="J14" s="15" t="s">
        <v>48</v>
      </c>
      <c r="K14" s="15" t="s">
        <v>48</v>
      </c>
      <c r="L14" s="15" t="s">
        <v>47</v>
      </c>
      <c r="M14" s="15" t="s">
        <v>48</v>
      </c>
      <c r="N14" s="15" t="s">
        <v>47</v>
      </c>
      <c r="O14" s="15" t="s">
        <v>47</v>
      </c>
      <c r="P14" s="15" t="s">
        <v>48</v>
      </c>
      <c r="Q14" s="15" t="s">
        <v>47</v>
      </c>
      <c r="R14" s="15" t="s">
        <v>48</v>
      </c>
      <c r="S14" s="15" t="s">
        <v>47</v>
      </c>
      <c r="T14" s="15" t="s">
        <v>47</v>
      </c>
      <c r="U14" s="15" t="s">
        <v>48</v>
      </c>
      <c r="V14" s="15" t="s">
        <v>48</v>
      </c>
      <c r="W14" s="15" t="s">
        <v>48</v>
      </c>
      <c r="X14" s="15" t="s">
        <v>48</v>
      </c>
      <c r="Y14" s="15" t="s">
        <v>49</v>
      </c>
      <c r="Z14" s="15" t="s">
        <v>49</v>
      </c>
      <c r="AA14" s="15" t="s">
        <v>49</v>
      </c>
      <c r="AB14" s="15" t="s">
        <v>49</v>
      </c>
      <c r="AC14" s="15" t="s">
        <v>49</v>
      </c>
      <c r="AD14" s="77">
        <f t="shared" si="0"/>
        <v>8</v>
      </c>
      <c r="AE14" s="78">
        <f t="shared" si="1"/>
        <v>12</v>
      </c>
      <c r="AF14" s="79">
        <f t="shared" si="2"/>
        <v>5</v>
      </c>
      <c r="AH14" s="80" t="s">
        <v>57</v>
      </c>
      <c r="AI14" s="23" t="s">
        <v>48</v>
      </c>
    </row>
    <row r="15" spans="3:35" ht="19.5" thickBot="1">
      <c r="C15" s="13">
        <v>4</v>
      </c>
      <c r="D15" s="14" t="s">
        <v>181</v>
      </c>
      <c r="E15" s="15" t="s">
        <v>48</v>
      </c>
      <c r="F15" s="15" t="s">
        <v>47</v>
      </c>
      <c r="G15" s="15" t="s">
        <v>47</v>
      </c>
      <c r="H15" s="15" t="s">
        <v>47</v>
      </c>
      <c r="I15" s="15" t="s">
        <v>47</v>
      </c>
      <c r="J15" s="15" t="s">
        <v>48</v>
      </c>
      <c r="K15" s="15" t="s">
        <v>48</v>
      </c>
      <c r="L15" s="15" t="s">
        <v>48</v>
      </c>
      <c r="M15" s="15" t="s">
        <v>48</v>
      </c>
      <c r="N15" s="15" t="s">
        <v>48</v>
      </c>
      <c r="O15" s="15" t="s">
        <v>47</v>
      </c>
      <c r="P15" s="15" t="s">
        <v>48</v>
      </c>
      <c r="Q15" s="15" t="s">
        <v>47</v>
      </c>
      <c r="R15" s="15" t="s">
        <v>48</v>
      </c>
      <c r="S15" s="15" t="s">
        <v>48</v>
      </c>
      <c r="T15" s="15" t="s">
        <v>48</v>
      </c>
      <c r="U15" s="15" t="s">
        <v>48</v>
      </c>
      <c r="V15" s="15" t="s">
        <v>48</v>
      </c>
      <c r="W15" s="15" t="s">
        <v>47</v>
      </c>
      <c r="X15" s="15" t="s">
        <v>47</v>
      </c>
      <c r="Y15" s="15" t="s">
        <v>49</v>
      </c>
      <c r="Z15" s="15" t="s">
        <v>48</v>
      </c>
      <c r="AA15" s="15" t="s">
        <v>47</v>
      </c>
      <c r="AB15" s="15" t="s">
        <v>48</v>
      </c>
      <c r="AC15" s="15" t="s">
        <v>48</v>
      </c>
      <c r="AD15" s="77">
        <f t="shared" si="0"/>
        <v>9</v>
      </c>
      <c r="AE15" s="78">
        <f t="shared" si="1"/>
        <v>15</v>
      </c>
      <c r="AF15" s="79">
        <f t="shared" si="2"/>
        <v>1</v>
      </c>
      <c r="AH15" s="81" t="s">
        <v>59</v>
      </c>
      <c r="AI15" s="25" t="s">
        <v>49</v>
      </c>
    </row>
    <row r="16" spans="3:35" ht="15.75">
      <c r="C16" s="13">
        <v>5</v>
      </c>
      <c r="D16" s="14" t="s">
        <v>182</v>
      </c>
      <c r="E16" s="15" t="s">
        <v>47</v>
      </c>
      <c r="F16" s="15" t="s">
        <v>48</v>
      </c>
      <c r="G16" s="15" t="s">
        <v>48</v>
      </c>
      <c r="H16" s="15" t="s">
        <v>48</v>
      </c>
      <c r="I16" s="15" t="s">
        <v>47</v>
      </c>
      <c r="J16" s="15" t="s">
        <v>48</v>
      </c>
      <c r="K16" s="15" t="s">
        <v>48</v>
      </c>
      <c r="L16" s="15" t="s">
        <v>47</v>
      </c>
      <c r="M16" s="15" t="s">
        <v>48</v>
      </c>
      <c r="N16" s="15" t="s">
        <v>48</v>
      </c>
      <c r="O16" s="15" t="s">
        <v>47</v>
      </c>
      <c r="P16" s="15" t="s">
        <v>48</v>
      </c>
      <c r="Q16" s="15" t="s">
        <v>48</v>
      </c>
      <c r="R16" s="15" t="s">
        <v>48</v>
      </c>
      <c r="S16" s="15" t="s">
        <v>48</v>
      </c>
      <c r="T16" s="15" t="s">
        <v>47</v>
      </c>
      <c r="U16" s="15" t="s">
        <v>47</v>
      </c>
      <c r="V16" s="15" t="s">
        <v>48</v>
      </c>
      <c r="W16" s="15" t="s">
        <v>48</v>
      </c>
      <c r="X16" s="15" t="s">
        <v>47</v>
      </c>
      <c r="Y16" s="15" t="s">
        <v>48</v>
      </c>
      <c r="Z16" s="15" t="s">
        <v>48</v>
      </c>
      <c r="AA16" s="15" t="s">
        <v>47</v>
      </c>
      <c r="AB16" s="15" t="s">
        <v>48</v>
      </c>
      <c r="AC16" s="15" t="s">
        <v>47</v>
      </c>
      <c r="AD16" s="77">
        <f t="shared" si="0"/>
        <v>9</v>
      </c>
      <c r="AE16" s="78">
        <f t="shared" si="1"/>
        <v>16</v>
      </c>
      <c r="AF16" s="79">
        <f t="shared" si="2"/>
        <v>0</v>
      </c>
    </row>
    <row r="17" spans="3:32" ht="15.75">
      <c r="C17" s="13">
        <v>6</v>
      </c>
      <c r="D17" s="14" t="s">
        <v>183</v>
      </c>
      <c r="E17" s="15" t="s">
        <v>47</v>
      </c>
      <c r="F17" s="15" t="s">
        <v>47</v>
      </c>
      <c r="G17" s="15" t="s">
        <v>48</v>
      </c>
      <c r="H17" s="15" t="s">
        <v>47</v>
      </c>
      <c r="I17" s="15" t="s">
        <v>47</v>
      </c>
      <c r="J17" s="15" t="s">
        <v>47</v>
      </c>
      <c r="K17" s="15" t="s">
        <v>47</v>
      </c>
      <c r="L17" s="15" t="s">
        <v>47</v>
      </c>
      <c r="M17" s="15" t="s">
        <v>48</v>
      </c>
      <c r="N17" s="15" t="s">
        <v>48</v>
      </c>
      <c r="O17" s="15" t="s">
        <v>47</v>
      </c>
      <c r="P17" s="15" t="s">
        <v>48</v>
      </c>
      <c r="Q17" s="15" t="s">
        <v>47</v>
      </c>
      <c r="R17" s="15" t="s">
        <v>48</v>
      </c>
      <c r="S17" s="15" t="s">
        <v>48</v>
      </c>
      <c r="T17" s="15" t="s">
        <v>47</v>
      </c>
      <c r="U17" s="15" t="s">
        <v>48</v>
      </c>
      <c r="V17" s="15" t="s">
        <v>48</v>
      </c>
      <c r="W17" s="15" t="s">
        <v>48</v>
      </c>
      <c r="X17" s="15" t="s">
        <v>48</v>
      </c>
      <c r="Y17" s="15" t="s">
        <v>48</v>
      </c>
      <c r="Z17" s="15" t="s">
        <v>48</v>
      </c>
      <c r="AA17" s="15" t="s">
        <v>47</v>
      </c>
      <c r="AB17" s="15" t="s">
        <v>48</v>
      </c>
      <c r="AC17" s="15" t="s">
        <v>48</v>
      </c>
      <c r="AD17" s="77">
        <f t="shared" si="0"/>
        <v>11</v>
      </c>
      <c r="AE17" s="78">
        <f t="shared" si="1"/>
        <v>14</v>
      </c>
      <c r="AF17" s="79">
        <f t="shared" si="2"/>
        <v>0</v>
      </c>
    </row>
    <row r="18" spans="3:32" ht="15.75">
      <c r="C18" s="13">
        <v>7</v>
      </c>
      <c r="D18" s="14" t="s">
        <v>184</v>
      </c>
      <c r="E18" s="15" t="s">
        <v>48</v>
      </c>
      <c r="F18" s="15" t="s">
        <v>48</v>
      </c>
      <c r="G18" s="15" t="s">
        <v>48</v>
      </c>
      <c r="H18" s="15" t="s">
        <v>48</v>
      </c>
      <c r="I18" s="15" t="s">
        <v>48</v>
      </c>
      <c r="J18" s="15" t="s">
        <v>47</v>
      </c>
      <c r="K18" s="15" t="s">
        <v>47</v>
      </c>
      <c r="L18" s="15" t="s">
        <v>47</v>
      </c>
      <c r="M18" s="15" t="s">
        <v>47</v>
      </c>
      <c r="N18" s="15" t="s">
        <v>48</v>
      </c>
      <c r="O18" s="15" t="s">
        <v>47</v>
      </c>
      <c r="P18" s="15" t="s">
        <v>48</v>
      </c>
      <c r="Q18" s="15" t="s">
        <v>48</v>
      </c>
      <c r="R18" s="15" t="s">
        <v>47</v>
      </c>
      <c r="S18" s="15" t="s">
        <v>47</v>
      </c>
      <c r="T18" s="15" t="s">
        <v>47</v>
      </c>
      <c r="U18" s="15" t="s">
        <v>47</v>
      </c>
      <c r="V18" s="15" t="s">
        <v>47</v>
      </c>
      <c r="W18" s="15" t="s">
        <v>47</v>
      </c>
      <c r="X18" s="15" t="s">
        <v>47</v>
      </c>
      <c r="Y18" s="15" t="s">
        <v>48</v>
      </c>
      <c r="Z18" s="15" t="s">
        <v>48</v>
      </c>
      <c r="AA18" s="15" t="s">
        <v>47</v>
      </c>
      <c r="AB18" s="15" t="s">
        <v>48</v>
      </c>
      <c r="AC18" s="15" t="s">
        <v>48</v>
      </c>
      <c r="AD18" s="77">
        <f t="shared" si="0"/>
        <v>13</v>
      </c>
      <c r="AE18" s="78">
        <f t="shared" si="1"/>
        <v>12</v>
      </c>
      <c r="AF18" s="79">
        <f t="shared" si="2"/>
        <v>0</v>
      </c>
    </row>
    <row r="19" spans="3:32" ht="15.75">
      <c r="C19" s="13">
        <v>8</v>
      </c>
      <c r="D19" s="14" t="s">
        <v>185</v>
      </c>
      <c r="E19" s="15" t="s">
        <v>48</v>
      </c>
      <c r="F19" s="15" t="s">
        <v>48</v>
      </c>
      <c r="G19" s="15" t="s">
        <v>48</v>
      </c>
      <c r="H19" s="15" t="s">
        <v>48</v>
      </c>
      <c r="I19" s="15" t="s">
        <v>47</v>
      </c>
      <c r="J19" s="15" t="s">
        <v>48</v>
      </c>
      <c r="K19" s="15" t="s">
        <v>48</v>
      </c>
      <c r="L19" s="15" t="s">
        <v>48</v>
      </c>
      <c r="M19" s="15" t="s">
        <v>48</v>
      </c>
      <c r="N19" s="15" t="s">
        <v>47</v>
      </c>
      <c r="O19" s="15" t="s">
        <v>47</v>
      </c>
      <c r="P19" s="15" t="s">
        <v>48</v>
      </c>
      <c r="Q19" s="15" t="s">
        <v>47</v>
      </c>
      <c r="R19" s="15" t="s">
        <v>47</v>
      </c>
      <c r="S19" s="15" t="s">
        <v>47</v>
      </c>
      <c r="T19" s="15" t="s">
        <v>48</v>
      </c>
      <c r="U19" s="15" t="s">
        <v>48</v>
      </c>
      <c r="V19" s="15" t="s">
        <v>48</v>
      </c>
      <c r="W19" s="15" t="s">
        <v>48</v>
      </c>
      <c r="X19" s="15" t="s">
        <v>48</v>
      </c>
      <c r="Y19" s="15" t="s">
        <v>48</v>
      </c>
      <c r="Z19" s="15" t="s">
        <v>48</v>
      </c>
      <c r="AA19" s="15" t="s">
        <v>48</v>
      </c>
      <c r="AB19" s="15" t="s">
        <v>47</v>
      </c>
      <c r="AC19" s="15" t="s">
        <v>47</v>
      </c>
      <c r="AD19" s="77">
        <f t="shared" si="0"/>
        <v>8</v>
      </c>
      <c r="AE19" s="78">
        <f t="shared" si="1"/>
        <v>17</v>
      </c>
      <c r="AF19" s="79">
        <f t="shared" si="2"/>
        <v>0</v>
      </c>
    </row>
    <row r="20" spans="3:32" ht="15.75">
      <c r="C20" s="13">
        <v>9</v>
      </c>
      <c r="D20" s="14" t="s">
        <v>191</v>
      </c>
      <c r="E20" s="15" t="s">
        <v>48</v>
      </c>
      <c r="F20" s="15" t="s">
        <v>47</v>
      </c>
      <c r="G20" s="15" t="s">
        <v>48</v>
      </c>
      <c r="H20" s="15" t="s">
        <v>48</v>
      </c>
      <c r="I20" s="15" t="s">
        <v>48</v>
      </c>
      <c r="J20" s="15" t="s">
        <v>48</v>
      </c>
      <c r="K20" s="15" t="s">
        <v>48</v>
      </c>
      <c r="L20" s="15" t="s">
        <v>47</v>
      </c>
      <c r="M20" s="15" t="s">
        <v>48</v>
      </c>
      <c r="N20" s="15" t="s">
        <v>48</v>
      </c>
      <c r="O20" s="15" t="s">
        <v>47</v>
      </c>
      <c r="P20" s="15" t="s">
        <v>48</v>
      </c>
      <c r="Q20" s="15" t="s">
        <v>48</v>
      </c>
      <c r="R20" s="15" t="s">
        <v>48</v>
      </c>
      <c r="S20" s="15" t="s">
        <v>48</v>
      </c>
      <c r="T20" s="15" t="s">
        <v>48</v>
      </c>
      <c r="U20" s="15" t="s">
        <v>48</v>
      </c>
      <c r="V20" s="15" t="s">
        <v>48</v>
      </c>
      <c r="W20" s="15" t="s">
        <v>48</v>
      </c>
      <c r="X20" s="15" t="s">
        <v>48</v>
      </c>
      <c r="Y20" s="15" t="s">
        <v>48</v>
      </c>
      <c r="Z20" s="15" t="s">
        <v>47</v>
      </c>
      <c r="AA20" s="15" t="s">
        <v>47</v>
      </c>
      <c r="AB20" s="15" t="s">
        <v>47</v>
      </c>
      <c r="AC20" s="15" t="s">
        <v>48</v>
      </c>
      <c r="AD20" s="77">
        <f t="shared" si="0"/>
        <v>6</v>
      </c>
      <c r="AE20" s="78">
        <f t="shared" si="1"/>
        <v>19</v>
      </c>
      <c r="AF20" s="79">
        <f t="shared" si="2"/>
        <v>0</v>
      </c>
    </row>
    <row r="21" spans="3:32" ht="15.75">
      <c r="C21" s="13">
        <v>10</v>
      </c>
      <c r="D21" s="14" t="s">
        <v>186</v>
      </c>
      <c r="E21" s="15" t="s">
        <v>47</v>
      </c>
      <c r="F21" s="15" t="s">
        <v>48</v>
      </c>
      <c r="G21" s="15" t="s">
        <v>48</v>
      </c>
      <c r="H21" s="15" t="s">
        <v>48</v>
      </c>
      <c r="I21" s="15" t="s">
        <v>48</v>
      </c>
      <c r="J21" s="15" t="s">
        <v>47</v>
      </c>
      <c r="K21" s="15" t="s">
        <v>48</v>
      </c>
      <c r="L21" s="15" t="s">
        <v>48</v>
      </c>
      <c r="M21" s="15" t="s">
        <v>48</v>
      </c>
      <c r="N21" s="15" t="s">
        <v>48</v>
      </c>
      <c r="O21" s="15" t="s">
        <v>48</v>
      </c>
      <c r="P21" s="15" t="s">
        <v>48</v>
      </c>
      <c r="Q21" s="15" t="s">
        <v>48</v>
      </c>
      <c r="R21" s="15" t="s">
        <v>47</v>
      </c>
      <c r="S21" s="15" t="s">
        <v>47</v>
      </c>
      <c r="T21" s="15" t="s">
        <v>47</v>
      </c>
      <c r="U21" s="15" t="s">
        <v>48</v>
      </c>
      <c r="V21" s="15" t="s">
        <v>48</v>
      </c>
      <c r="W21" s="15" t="s">
        <v>48</v>
      </c>
      <c r="X21" s="15" t="s">
        <v>48</v>
      </c>
      <c r="Y21" s="15" t="s">
        <v>48</v>
      </c>
      <c r="Z21" s="15" t="s">
        <v>48</v>
      </c>
      <c r="AA21" s="15" t="s">
        <v>48</v>
      </c>
      <c r="AB21" s="15" t="s">
        <v>48</v>
      </c>
      <c r="AC21" s="15" t="s">
        <v>47</v>
      </c>
      <c r="AD21" s="77">
        <f t="shared" si="0"/>
        <v>6</v>
      </c>
      <c r="AE21" s="78">
        <f t="shared" si="1"/>
        <v>19</v>
      </c>
      <c r="AF21" s="79">
        <f t="shared" si="2"/>
        <v>0</v>
      </c>
    </row>
    <row r="22" spans="3:32" ht="15.75">
      <c r="C22" s="13">
        <v>11</v>
      </c>
      <c r="D22" s="14" t="s">
        <v>187</v>
      </c>
      <c r="E22" s="15" t="s">
        <v>48</v>
      </c>
      <c r="F22" s="15" t="s">
        <v>48</v>
      </c>
      <c r="G22" s="15" t="s">
        <v>48</v>
      </c>
      <c r="H22" s="15" t="s">
        <v>48</v>
      </c>
      <c r="I22" s="15" t="s">
        <v>48</v>
      </c>
      <c r="J22" s="15" t="s">
        <v>48</v>
      </c>
      <c r="K22" s="15" t="s">
        <v>48</v>
      </c>
      <c r="L22" s="15" t="s">
        <v>48</v>
      </c>
      <c r="M22" s="15" t="s">
        <v>48</v>
      </c>
      <c r="N22" s="15" t="s">
        <v>47</v>
      </c>
      <c r="O22" s="15" t="s">
        <v>47</v>
      </c>
      <c r="P22" s="15" t="s">
        <v>48</v>
      </c>
      <c r="Q22" s="15" t="s">
        <v>47</v>
      </c>
      <c r="R22" s="15" t="s">
        <v>47</v>
      </c>
      <c r="S22" s="15" t="s">
        <v>48</v>
      </c>
      <c r="T22" s="15" t="s">
        <v>48</v>
      </c>
      <c r="U22" s="15" t="s">
        <v>48</v>
      </c>
      <c r="V22" s="15" t="s">
        <v>47</v>
      </c>
      <c r="W22" s="15" t="s">
        <v>47</v>
      </c>
      <c r="X22" s="15" t="s">
        <v>47</v>
      </c>
      <c r="Y22" s="15" t="s">
        <v>48</v>
      </c>
      <c r="Z22" s="15" t="s">
        <v>48</v>
      </c>
      <c r="AA22" s="15" t="s">
        <v>47</v>
      </c>
      <c r="AB22" s="15" t="s">
        <v>48</v>
      </c>
      <c r="AC22" s="15" t="s">
        <v>48</v>
      </c>
      <c r="AD22" s="77">
        <f t="shared" si="0"/>
        <v>8</v>
      </c>
      <c r="AE22" s="78">
        <f t="shared" si="1"/>
        <v>17</v>
      </c>
      <c r="AF22" s="79">
        <f t="shared" si="2"/>
        <v>0</v>
      </c>
    </row>
    <row r="23" spans="3:32" ht="15.75">
      <c r="C23" s="13">
        <v>12</v>
      </c>
      <c r="D23" s="14" t="s">
        <v>192</v>
      </c>
      <c r="E23" s="15" t="s">
        <v>48</v>
      </c>
      <c r="F23" s="15" t="s">
        <v>47</v>
      </c>
      <c r="G23" s="15" t="s">
        <v>48</v>
      </c>
      <c r="H23" s="15" t="s">
        <v>47</v>
      </c>
      <c r="I23" s="15" t="s">
        <v>48</v>
      </c>
      <c r="J23" s="15" t="s">
        <v>48</v>
      </c>
      <c r="K23" s="15" t="s">
        <v>47</v>
      </c>
      <c r="L23" s="15" t="s">
        <v>47</v>
      </c>
      <c r="M23" s="15" t="s">
        <v>48</v>
      </c>
      <c r="N23" s="15" t="s">
        <v>47</v>
      </c>
      <c r="O23" s="15" t="s">
        <v>48</v>
      </c>
      <c r="P23" s="15" t="s">
        <v>48</v>
      </c>
      <c r="Q23" s="15" t="s">
        <v>47</v>
      </c>
      <c r="R23" s="15" t="s">
        <v>48</v>
      </c>
      <c r="S23" s="15" t="s">
        <v>48</v>
      </c>
      <c r="T23" s="15" t="s">
        <v>47</v>
      </c>
      <c r="U23" s="15" t="s">
        <v>48</v>
      </c>
      <c r="V23" s="15" t="s">
        <v>48</v>
      </c>
      <c r="W23" s="15" t="s">
        <v>48</v>
      </c>
      <c r="X23" s="15" t="s">
        <v>48</v>
      </c>
      <c r="Y23" s="15" t="s">
        <v>47</v>
      </c>
      <c r="Z23" s="15" t="s">
        <v>47</v>
      </c>
      <c r="AA23" s="15" t="s">
        <v>47</v>
      </c>
      <c r="AB23" s="15" t="s">
        <v>48</v>
      </c>
      <c r="AC23" s="15" t="s">
        <v>47</v>
      </c>
      <c r="AD23" s="77">
        <f t="shared" si="0"/>
        <v>11</v>
      </c>
      <c r="AE23" s="78">
        <f t="shared" si="1"/>
        <v>14</v>
      </c>
      <c r="AF23" s="79">
        <f t="shared" si="2"/>
        <v>0</v>
      </c>
    </row>
    <row r="24" spans="3:32" ht="15.75">
      <c r="C24" s="13">
        <v>13</v>
      </c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77">
        <f t="shared" si="0"/>
        <v>0</v>
      </c>
      <c r="AE24" s="78">
        <f t="shared" si="1"/>
        <v>0</v>
      </c>
      <c r="AF24" s="79">
        <f t="shared" si="2"/>
        <v>0</v>
      </c>
    </row>
    <row r="25" spans="3:32" ht="15.75">
      <c r="C25" s="13">
        <v>14</v>
      </c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77">
        <f t="shared" si="0"/>
        <v>0</v>
      </c>
      <c r="AE25" s="78">
        <f t="shared" si="1"/>
        <v>0</v>
      </c>
      <c r="AF25" s="79">
        <f t="shared" si="2"/>
        <v>0</v>
      </c>
    </row>
    <row r="26" spans="3:32" ht="15.75">
      <c r="C26" s="13">
        <v>15</v>
      </c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77">
        <f t="shared" si="0"/>
        <v>0</v>
      </c>
      <c r="AE26" s="78">
        <f t="shared" si="1"/>
        <v>0</v>
      </c>
      <c r="AF26" s="79">
        <f t="shared" si="2"/>
        <v>0</v>
      </c>
    </row>
    <row r="27" spans="3:32" ht="15.75">
      <c r="C27" s="13">
        <v>16</v>
      </c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77">
        <f t="shared" si="0"/>
        <v>0</v>
      </c>
      <c r="AE27" s="78">
        <f t="shared" si="1"/>
        <v>0</v>
      </c>
      <c r="AF27" s="79">
        <f t="shared" si="2"/>
        <v>0</v>
      </c>
    </row>
    <row r="28" spans="3:32" ht="15.75">
      <c r="C28" s="13">
        <v>17</v>
      </c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77">
        <f t="shared" si="0"/>
        <v>0</v>
      </c>
      <c r="AE28" s="78">
        <f t="shared" si="1"/>
        <v>0</v>
      </c>
      <c r="AF28" s="79">
        <f t="shared" si="2"/>
        <v>0</v>
      </c>
    </row>
    <row r="29" spans="3:32" ht="15.75">
      <c r="C29" s="13">
        <v>18</v>
      </c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77">
        <f t="shared" si="0"/>
        <v>0</v>
      </c>
      <c r="AE29" s="78">
        <f t="shared" si="1"/>
        <v>0</v>
      </c>
      <c r="AF29" s="79">
        <f t="shared" si="2"/>
        <v>0</v>
      </c>
    </row>
    <row r="30" spans="3:32" ht="15.75">
      <c r="C30" s="13">
        <v>19</v>
      </c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77">
        <f t="shared" si="0"/>
        <v>0</v>
      </c>
      <c r="AE30" s="78">
        <f t="shared" si="1"/>
        <v>0</v>
      </c>
      <c r="AF30" s="79">
        <f t="shared" si="2"/>
        <v>0</v>
      </c>
    </row>
    <row r="31" spans="3:32" ht="15.75">
      <c r="C31" s="13">
        <v>20</v>
      </c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77">
        <f t="shared" si="0"/>
        <v>0</v>
      </c>
      <c r="AE31" s="78">
        <f t="shared" si="1"/>
        <v>0</v>
      </c>
      <c r="AF31" s="79">
        <f t="shared" si="2"/>
        <v>0</v>
      </c>
    </row>
    <row r="32" spans="3:32" ht="15.75">
      <c r="C32" s="13">
        <v>21</v>
      </c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77">
        <f t="shared" si="0"/>
        <v>0</v>
      </c>
      <c r="AE32" s="78">
        <f t="shared" si="1"/>
        <v>0</v>
      </c>
      <c r="AF32" s="79">
        <f t="shared" si="2"/>
        <v>0</v>
      </c>
    </row>
    <row r="33" spans="3:32" ht="15.75">
      <c r="C33" s="13">
        <v>22</v>
      </c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77">
        <f t="shared" si="0"/>
        <v>0</v>
      </c>
      <c r="AE33" s="78">
        <f t="shared" si="1"/>
        <v>0</v>
      </c>
      <c r="AF33" s="79">
        <f t="shared" si="2"/>
        <v>0</v>
      </c>
    </row>
    <row r="34" spans="3:32" ht="15.75">
      <c r="C34" s="13">
        <v>23</v>
      </c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77">
        <f t="shared" si="0"/>
        <v>0</v>
      </c>
      <c r="AE34" s="78">
        <f t="shared" si="1"/>
        <v>0</v>
      </c>
      <c r="AF34" s="79">
        <f t="shared" si="2"/>
        <v>0</v>
      </c>
    </row>
    <row r="35" spans="3:32" ht="15.75">
      <c r="C35" s="13">
        <v>24</v>
      </c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77">
        <f t="shared" si="0"/>
        <v>0</v>
      </c>
      <c r="AE35" s="78">
        <f t="shared" si="1"/>
        <v>0</v>
      </c>
      <c r="AF35" s="79">
        <f t="shared" si="2"/>
        <v>0</v>
      </c>
    </row>
    <row r="36" spans="3:32" ht="15.75">
      <c r="C36" s="13">
        <v>25</v>
      </c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77">
        <f t="shared" si="0"/>
        <v>0</v>
      </c>
      <c r="AE36" s="78">
        <f t="shared" si="1"/>
        <v>0</v>
      </c>
      <c r="AF36" s="79">
        <f t="shared" si="2"/>
        <v>0</v>
      </c>
    </row>
    <row r="37" spans="3:32" ht="15.75">
      <c r="C37" s="13">
        <v>26</v>
      </c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77">
        <f t="shared" si="0"/>
        <v>0</v>
      </c>
      <c r="AE37" s="78">
        <f t="shared" si="1"/>
        <v>0</v>
      </c>
      <c r="AF37" s="79">
        <f t="shared" si="2"/>
        <v>0</v>
      </c>
    </row>
    <row r="38" spans="3:32" ht="15.75">
      <c r="C38" s="13">
        <v>27</v>
      </c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77">
        <f t="shared" si="0"/>
        <v>0</v>
      </c>
      <c r="AE38" s="78">
        <f t="shared" si="1"/>
        <v>0</v>
      </c>
      <c r="AF38" s="79">
        <f t="shared" si="2"/>
        <v>0</v>
      </c>
    </row>
    <row r="39" spans="3:32" ht="15.75">
      <c r="C39" s="13">
        <v>28</v>
      </c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77">
        <f t="shared" si="0"/>
        <v>0</v>
      </c>
      <c r="AE39" s="78">
        <f t="shared" si="1"/>
        <v>0</v>
      </c>
      <c r="AF39" s="79">
        <f t="shared" si="2"/>
        <v>0</v>
      </c>
    </row>
    <row r="40" spans="3:32" ht="15.75">
      <c r="C40" s="13">
        <v>29</v>
      </c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77">
        <f t="shared" si="0"/>
        <v>0</v>
      </c>
      <c r="AE40" s="78">
        <f t="shared" si="1"/>
        <v>0</v>
      </c>
      <c r="AF40" s="79">
        <f t="shared" si="2"/>
        <v>0</v>
      </c>
    </row>
    <row r="41" spans="3:32" ht="15.75">
      <c r="C41" s="13">
        <v>30</v>
      </c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77">
        <f t="shared" si="0"/>
        <v>0</v>
      </c>
      <c r="AE41" s="78">
        <f t="shared" si="1"/>
        <v>0</v>
      </c>
      <c r="AF41" s="79">
        <f t="shared" si="2"/>
        <v>0</v>
      </c>
    </row>
    <row r="42" spans="3:32" ht="15.75">
      <c r="C42" s="13">
        <v>31</v>
      </c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77">
        <f t="shared" si="0"/>
        <v>0</v>
      </c>
      <c r="AE42" s="78">
        <f t="shared" si="1"/>
        <v>0</v>
      </c>
      <c r="AF42" s="79">
        <f t="shared" si="2"/>
        <v>0</v>
      </c>
    </row>
    <row r="43" spans="3:32" ht="15.75">
      <c r="C43" s="13">
        <v>32</v>
      </c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77">
        <f t="shared" si="0"/>
        <v>0</v>
      </c>
      <c r="AE43" s="78">
        <f t="shared" si="1"/>
        <v>0</v>
      </c>
      <c r="AF43" s="79">
        <f t="shared" si="2"/>
        <v>0</v>
      </c>
    </row>
    <row r="44" spans="3:32" ht="15.75">
      <c r="C44" s="13">
        <v>33</v>
      </c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77">
        <f t="shared" si="0"/>
        <v>0</v>
      </c>
      <c r="AE44" s="78">
        <f t="shared" si="1"/>
        <v>0</v>
      </c>
      <c r="AF44" s="79">
        <f t="shared" si="2"/>
        <v>0</v>
      </c>
    </row>
    <row r="45" spans="3:32" ht="15.75">
      <c r="C45" s="13">
        <v>34</v>
      </c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77">
        <f t="shared" si="0"/>
        <v>0</v>
      </c>
      <c r="AE45" s="78">
        <f t="shared" si="1"/>
        <v>0</v>
      </c>
      <c r="AF45" s="79">
        <f t="shared" si="2"/>
        <v>0</v>
      </c>
    </row>
    <row r="48" spans="3:32">
      <c r="D48" s="26" t="s">
        <v>68</v>
      </c>
      <c r="E48" s="27" t="s">
        <v>17</v>
      </c>
      <c r="F48" s="27" t="s">
        <v>18</v>
      </c>
      <c r="G48" s="27" t="s">
        <v>19</v>
      </c>
      <c r="H48" s="27" t="s">
        <v>20</v>
      </c>
      <c r="I48" s="27" t="s">
        <v>21</v>
      </c>
      <c r="J48" s="27" t="s">
        <v>22</v>
      </c>
      <c r="K48" s="27" t="s">
        <v>23</v>
      </c>
      <c r="L48" s="27" t="s">
        <v>24</v>
      </c>
      <c r="M48" s="27" t="s">
        <v>25</v>
      </c>
      <c r="N48" s="27" t="s">
        <v>26</v>
      </c>
      <c r="O48" s="27" t="s">
        <v>27</v>
      </c>
      <c r="P48" s="27" t="s">
        <v>28</v>
      </c>
      <c r="Q48" s="27" t="s">
        <v>29</v>
      </c>
      <c r="R48" s="27" t="s">
        <v>30</v>
      </c>
      <c r="S48" s="27" t="s">
        <v>31</v>
      </c>
      <c r="T48" s="27" t="s">
        <v>32</v>
      </c>
      <c r="U48" s="27" t="s">
        <v>33</v>
      </c>
      <c r="V48" s="27" t="s">
        <v>34</v>
      </c>
      <c r="W48" s="27" t="s">
        <v>35</v>
      </c>
      <c r="X48" s="27" t="s">
        <v>36</v>
      </c>
      <c r="Y48" s="27" t="s">
        <v>37</v>
      </c>
      <c r="Z48" s="27" t="s">
        <v>38</v>
      </c>
      <c r="AA48" s="27" t="s">
        <v>39</v>
      </c>
      <c r="AB48" s="27" t="s">
        <v>40</v>
      </c>
      <c r="AC48" s="27" t="s">
        <v>41</v>
      </c>
      <c r="AD48" s="28" t="s">
        <v>69</v>
      </c>
      <c r="AE48" s="27" t="s">
        <v>70</v>
      </c>
    </row>
    <row r="49" spans="4:31">
      <c r="D49" s="30" t="s">
        <v>71</v>
      </c>
      <c r="E49" s="31">
        <f>COUNTIF(E12:E45,"✔")</f>
        <v>3</v>
      </c>
      <c r="F49" s="31">
        <f t="shared" ref="F49:AC49" si="3">COUNTIF(F12:F45,"✔")</f>
        <v>6</v>
      </c>
      <c r="G49" s="31">
        <f t="shared" si="3"/>
        <v>1</v>
      </c>
      <c r="H49" s="31">
        <f t="shared" si="3"/>
        <v>6</v>
      </c>
      <c r="I49" s="31">
        <f t="shared" si="3"/>
        <v>4</v>
      </c>
      <c r="J49" s="31">
        <f t="shared" si="3"/>
        <v>3</v>
      </c>
      <c r="K49" s="31">
        <f t="shared" si="3"/>
        <v>4</v>
      </c>
      <c r="L49" s="31">
        <f t="shared" si="3"/>
        <v>8</v>
      </c>
      <c r="M49" s="31">
        <f t="shared" si="3"/>
        <v>1</v>
      </c>
      <c r="N49" s="31">
        <f t="shared" si="3"/>
        <v>6</v>
      </c>
      <c r="O49" s="31">
        <f t="shared" si="3"/>
        <v>9</v>
      </c>
      <c r="P49" s="31">
        <f t="shared" si="3"/>
        <v>0</v>
      </c>
      <c r="Q49" s="31">
        <f t="shared" si="3"/>
        <v>6</v>
      </c>
      <c r="R49" s="31">
        <f t="shared" si="3"/>
        <v>4</v>
      </c>
      <c r="S49" s="31">
        <f t="shared" si="3"/>
        <v>4</v>
      </c>
      <c r="T49" s="31">
        <f t="shared" si="3"/>
        <v>7</v>
      </c>
      <c r="U49" s="31">
        <f t="shared" si="3"/>
        <v>4</v>
      </c>
      <c r="V49" s="31">
        <f t="shared" si="3"/>
        <v>2</v>
      </c>
      <c r="W49" s="31">
        <f t="shared" si="3"/>
        <v>3</v>
      </c>
      <c r="X49" s="31">
        <f t="shared" si="3"/>
        <v>5</v>
      </c>
      <c r="Y49" s="31">
        <f t="shared" si="3"/>
        <v>2</v>
      </c>
      <c r="Z49" s="31">
        <f t="shared" si="3"/>
        <v>2</v>
      </c>
      <c r="AA49" s="31">
        <f t="shared" si="3"/>
        <v>9</v>
      </c>
      <c r="AB49" s="31">
        <f t="shared" si="3"/>
        <v>3</v>
      </c>
      <c r="AC49" s="31">
        <f t="shared" si="3"/>
        <v>6</v>
      </c>
      <c r="AD49" s="16">
        <f>SUM(E49:AC49)</f>
        <v>108</v>
      </c>
      <c r="AE49" s="33">
        <f>AD49/$AD$52</f>
        <v>0.36</v>
      </c>
    </row>
    <row r="50" spans="4:31">
      <c r="D50" s="37" t="s">
        <v>84</v>
      </c>
      <c r="E50" s="31">
        <f t="shared" ref="E50:AC50" si="4">COUNTIF(E12:E45,"X")</f>
        <v>9</v>
      </c>
      <c r="F50" s="31">
        <f t="shared" si="4"/>
        <v>6</v>
      </c>
      <c r="G50" s="31">
        <f t="shared" si="4"/>
        <v>11</v>
      </c>
      <c r="H50" s="31">
        <f t="shared" si="4"/>
        <v>6</v>
      </c>
      <c r="I50" s="31">
        <f t="shared" si="4"/>
        <v>8</v>
      </c>
      <c r="J50" s="31">
        <f t="shared" si="4"/>
        <v>9</v>
      </c>
      <c r="K50" s="31">
        <f t="shared" si="4"/>
        <v>8</v>
      </c>
      <c r="L50" s="31">
        <f t="shared" si="4"/>
        <v>4</v>
      </c>
      <c r="M50" s="31">
        <f t="shared" si="4"/>
        <v>11</v>
      </c>
      <c r="N50" s="31">
        <f t="shared" si="4"/>
        <v>6</v>
      </c>
      <c r="O50" s="31">
        <f t="shared" si="4"/>
        <v>3</v>
      </c>
      <c r="P50" s="31">
        <f t="shared" si="4"/>
        <v>12</v>
      </c>
      <c r="Q50" s="31">
        <f t="shared" si="4"/>
        <v>6</v>
      </c>
      <c r="R50" s="31">
        <f t="shared" si="4"/>
        <v>8</v>
      </c>
      <c r="S50" s="31">
        <f t="shared" si="4"/>
        <v>8</v>
      </c>
      <c r="T50" s="31">
        <f t="shared" si="4"/>
        <v>5</v>
      </c>
      <c r="U50" s="31">
        <f t="shared" si="4"/>
        <v>8</v>
      </c>
      <c r="V50" s="31">
        <f t="shared" si="4"/>
        <v>10</v>
      </c>
      <c r="W50" s="31">
        <f t="shared" si="4"/>
        <v>9</v>
      </c>
      <c r="X50" s="31">
        <f t="shared" si="4"/>
        <v>7</v>
      </c>
      <c r="Y50" s="31">
        <f t="shared" si="4"/>
        <v>7</v>
      </c>
      <c r="Z50" s="31">
        <f t="shared" si="4"/>
        <v>9</v>
      </c>
      <c r="AA50" s="31">
        <f t="shared" si="4"/>
        <v>2</v>
      </c>
      <c r="AB50" s="31">
        <f t="shared" si="4"/>
        <v>8</v>
      </c>
      <c r="AC50" s="31">
        <f t="shared" si="4"/>
        <v>5</v>
      </c>
      <c r="AD50" s="38">
        <f>SUM(E50:AC50)</f>
        <v>185</v>
      </c>
      <c r="AE50" s="39">
        <f>AD50/$AD$52</f>
        <v>0.6166666666666667</v>
      </c>
    </row>
    <row r="51" spans="4:31" ht="18.75">
      <c r="D51" s="40" t="s">
        <v>74</v>
      </c>
      <c r="E51" s="31">
        <f t="shared" ref="E51:AC51" si="5">COUNTIF(E12:E45,"–")</f>
        <v>0</v>
      </c>
      <c r="F51" s="31">
        <f t="shared" si="5"/>
        <v>0</v>
      </c>
      <c r="G51" s="31">
        <f t="shared" si="5"/>
        <v>0</v>
      </c>
      <c r="H51" s="31">
        <f t="shared" si="5"/>
        <v>0</v>
      </c>
      <c r="I51" s="31">
        <f t="shared" si="5"/>
        <v>0</v>
      </c>
      <c r="J51" s="31">
        <f t="shared" si="5"/>
        <v>0</v>
      </c>
      <c r="K51" s="31">
        <f t="shared" si="5"/>
        <v>0</v>
      </c>
      <c r="L51" s="31">
        <f t="shared" si="5"/>
        <v>0</v>
      </c>
      <c r="M51" s="31">
        <f t="shared" si="5"/>
        <v>0</v>
      </c>
      <c r="N51" s="31">
        <f t="shared" si="5"/>
        <v>0</v>
      </c>
      <c r="O51" s="31">
        <f t="shared" si="5"/>
        <v>0</v>
      </c>
      <c r="P51" s="31">
        <f t="shared" si="5"/>
        <v>0</v>
      </c>
      <c r="Q51" s="31">
        <f t="shared" si="5"/>
        <v>0</v>
      </c>
      <c r="R51" s="31">
        <f t="shared" si="5"/>
        <v>0</v>
      </c>
      <c r="S51" s="31">
        <f t="shared" si="5"/>
        <v>0</v>
      </c>
      <c r="T51" s="31">
        <f t="shared" si="5"/>
        <v>0</v>
      </c>
      <c r="U51" s="31">
        <f t="shared" si="5"/>
        <v>0</v>
      </c>
      <c r="V51" s="31">
        <f t="shared" si="5"/>
        <v>0</v>
      </c>
      <c r="W51" s="31">
        <f t="shared" si="5"/>
        <v>0</v>
      </c>
      <c r="X51" s="31">
        <f t="shared" si="5"/>
        <v>0</v>
      </c>
      <c r="Y51" s="31">
        <f t="shared" si="5"/>
        <v>3</v>
      </c>
      <c r="Z51" s="31">
        <f t="shared" si="5"/>
        <v>1</v>
      </c>
      <c r="AA51" s="31">
        <f t="shared" si="5"/>
        <v>1</v>
      </c>
      <c r="AB51" s="31">
        <f t="shared" si="5"/>
        <v>1</v>
      </c>
      <c r="AC51" s="31">
        <f t="shared" si="5"/>
        <v>1</v>
      </c>
      <c r="AD51" s="17">
        <f t="shared" ref="AD51" si="6">SUM(E51:AC51)</f>
        <v>7</v>
      </c>
      <c r="AE51" s="41">
        <f t="shared" ref="AE51:AE52" si="7">AD51/$AD$52</f>
        <v>2.3333333333333334E-2</v>
      </c>
    </row>
    <row r="52" spans="4:31">
      <c r="D52" s="42" t="s">
        <v>69</v>
      </c>
      <c r="E52" s="43">
        <f t="shared" ref="E52:AD52" si="8">SUM(E49:E51)</f>
        <v>12</v>
      </c>
      <c r="F52" s="43">
        <f t="shared" si="8"/>
        <v>12</v>
      </c>
      <c r="G52" s="43">
        <f t="shared" si="8"/>
        <v>12</v>
      </c>
      <c r="H52" s="43">
        <f t="shared" si="8"/>
        <v>12</v>
      </c>
      <c r="I52" s="43">
        <f t="shared" si="8"/>
        <v>12</v>
      </c>
      <c r="J52" s="43">
        <f t="shared" si="8"/>
        <v>12</v>
      </c>
      <c r="K52" s="43">
        <f t="shared" si="8"/>
        <v>12</v>
      </c>
      <c r="L52" s="43">
        <f t="shared" si="8"/>
        <v>12</v>
      </c>
      <c r="M52" s="43">
        <f t="shared" si="8"/>
        <v>12</v>
      </c>
      <c r="N52" s="43">
        <f t="shared" si="8"/>
        <v>12</v>
      </c>
      <c r="O52" s="43">
        <f t="shared" si="8"/>
        <v>12</v>
      </c>
      <c r="P52" s="43">
        <f t="shared" si="8"/>
        <v>12</v>
      </c>
      <c r="Q52" s="43">
        <f t="shared" si="8"/>
        <v>12</v>
      </c>
      <c r="R52" s="43">
        <f t="shared" si="8"/>
        <v>12</v>
      </c>
      <c r="S52" s="43">
        <f t="shared" si="8"/>
        <v>12</v>
      </c>
      <c r="T52" s="43">
        <f t="shared" si="8"/>
        <v>12</v>
      </c>
      <c r="U52" s="43">
        <f t="shared" si="8"/>
        <v>12</v>
      </c>
      <c r="V52" s="43">
        <f t="shared" si="8"/>
        <v>12</v>
      </c>
      <c r="W52" s="43">
        <f t="shared" si="8"/>
        <v>12</v>
      </c>
      <c r="X52" s="43">
        <f t="shared" si="8"/>
        <v>12</v>
      </c>
      <c r="Y52" s="43">
        <f t="shared" si="8"/>
        <v>12</v>
      </c>
      <c r="Z52" s="43">
        <f t="shared" si="8"/>
        <v>12</v>
      </c>
      <c r="AA52" s="43">
        <f t="shared" si="8"/>
        <v>12</v>
      </c>
      <c r="AB52" s="43">
        <f t="shared" si="8"/>
        <v>12</v>
      </c>
      <c r="AC52" s="43">
        <f t="shared" si="8"/>
        <v>12</v>
      </c>
      <c r="AD52" s="43">
        <f t="shared" si="8"/>
        <v>300</v>
      </c>
      <c r="AE52" s="44">
        <f t="shared" si="7"/>
        <v>1</v>
      </c>
    </row>
    <row r="53" spans="4:31"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7"/>
    </row>
    <row r="54" spans="4:31">
      <c r="D54" s="4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6" spans="4:31">
      <c r="E56" s="149" t="s">
        <v>75</v>
      </c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1"/>
    </row>
    <row r="57" spans="4:31">
      <c r="E57" s="152" t="s">
        <v>111</v>
      </c>
      <c r="F57" s="153"/>
      <c r="G57" s="153"/>
      <c r="H57" s="153"/>
      <c r="I57" s="154"/>
      <c r="J57" s="155" t="s">
        <v>77</v>
      </c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7"/>
      <c r="X57" s="158" t="s">
        <v>78</v>
      </c>
      <c r="Y57" s="158"/>
      <c r="Z57" s="158"/>
      <c r="AA57" s="158"/>
      <c r="AB57" s="158"/>
      <c r="AC57" s="158"/>
    </row>
    <row r="58" spans="4:31">
      <c r="E58" s="49" t="s">
        <v>17</v>
      </c>
      <c r="F58" s="49" t="s">
        <v>21</v>
      </c>
      <c r="G58" s="49" t="s">
        <v>22</v>
      </c>
      <c r="H58" s="49" t="s">
        <v>27</v>
      </c>
      <c r="I58" s="49" t="s">
        <v>37</v>
      </c>
      <c r="J58" s="50" t="s">
        <v>18</v>
      </c>
      <c r="K58" s="50" t="s">
        <v>19</v>
      </c>
      <c r="L58" s="50" t="s">
        <v>23</v>
      </c>
      <c r="M58" s="50" t="s">
        <v>24</v>
      </c>
      <c r="N58" s="50" t="s">
        <v>28</v>
      </c>
      <c r="O58" s="50" t="s">
        <v>29</v>
      </c>
      <c r="P58" s="50" t="s">
        <v>30</v>
      </c>
      <c r="Q58" s="50" t="s">
        <v>32</v>
      </c>
      <c r="R58" s="50" t="s">
        <v>33</v>
      </c>
      <c r="S58" s="50" t="s">
        <v>34</v>
      </c>
      <c r="T58" s="82" t="s">
        <v>35</v>
      </c>
      <c r="U58" s="82" t="s">
        <v>38</v>
      </c>
      <c r="V58" s="82" t="s">
        <v>39</v>
      </c>
      <c r="W58" s="82" t="s">
        <v>40</v>
      </c>
      <c r="X58" s="52" t="s">
        <v>20</v>
      </c>
      <c r="Y58" s="52" t="s">
        <v>25</v>
      </c>
      <c r="Z58" s="52" t="s">
        <v>26</v>
      </c>
      <c r="AA58" s="52" t="s">
        <v>31</v>
      </c>
      <c r="AB58" s="52" t="s">
        <v>36</v>
      </c>
      <c r="AC58" s="52" t="s">
        <v>41</v>
      </c>
    </row>
    <row r="59" spans="4:31">
      <c r="D59" s="53" t="s">
        <v>71</v>
      </c>
      <c r="E59" s="138">
        <f>SUM(E49,I49,J49,O49,Y49)</f>
        <v>21</v>
      </c>
      <c r="F59" s="138"/>
      <c r="G59" s="138"/>
      <c r="H59" s="138"/>
      <c r="I59" s="138"/>
      <c r="J59" s="139">
        <f>SUM(F49,G49,K49,L49,P49,Q49,R49,T49,U49,V49,W49,Z49,AA49,AB49)</f>
        <v>59</v>
      </c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1"/>
      <c r="X59" s="139">
        <f>SUM(H49,M49,N49,S49,X49,AC49)</f>
        <v>28</v>
      </c>
      <c r="Y59" s="140"/>
      <c r="Z59" s="140"/>
      <c r="AA59" s="140"/>
      <c r="AB59" s="140"/>
      <c r="AC59" s="141"/>
      <c r="AD59" s="54">
        <f>SUM(E59,J59,X59)</f>
        <v>108</v>
      </c>
    </row>
    <row r="60" spans="4:31">
      <c r="D60" s="57" t="s">
        <v>112</v>
      </c>
      <c r="E60" s="142">
        <f>SUM(E50,I50,J50,O50,Y50)</f>
        <v>36</v>
      </c>
      <c r="F60" s="142"/>
      <c r="G60" s="142"/>
      <c r="H60" s="142"/>
      <c r="I60" s="142"/>
      <c r="J60" s="143">
        <f>SUM(F50,G50,K50,L50,P50,Q50,R50,T50,U50,V50,W50,Z50,AA50,AB50)</f>
        <v>106</v>
      </c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5"/>
      <c r="X60" s="143">
        <f>SUM(H50,M50,N50,S50,X50,AC50)</f>
        <v>43</v>
      </c>
      <c r="Y60" s="144"/>
      <c r="Z60" s="144"/>
      <c r="AA60" s="144"/>
      <c r="AB60" s="144"/>
      <c r="AC60" s="145"/>
      <c r="AD60" s="58">
        <f>SUM(E60,J60,X60)</f>
        <v>185</v>
      </c>
    </row>
    <row r="61" spans="4:31" ht="18.75">
      <c r="D61" s="59" t="s">
        <v>74</v>
      </c>
      <c r="E61" s="130">
        <f>SUM(E51,I51,J51,O51,Y51)</f>
        <v>3</v>
      </c>
      <c r="F61" s="130"/>
      <c r="G61" s="130"/>
      <c r="H61" s="130"/>
      <c r="I61" s="130"/>
      <c r="J61" s="131">
        <f>SUM(F51,G51,K51,L51,P51,Q51,R51,T51,U51,V51,W51,Z51,AA51,AB51)</f>
        <v>3</v>
      </c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3"/>
      <c r="X61" s="131">
        <f>SUM(H51,M51,N51,S51,X51,AC51)</f>
        <v>1</v>
      </c>
      <c r="Y61" s="132"/>
      <c r="Z61" s="132"/>
      <c r="AA61" s="132"/>
      <c r="AB61" s="132"/>
      <c r="AC61" s="133"/>
      <c r="AD61" s="60">
        <f>SUM(E61,J61,X61)</f>
        <v>7</v>
      </c>
    </row>
    <row r="62" spans="4:31">
      <c r="D62" s="61" t="s">
        <v>80</v>
      </c>
      <c r="E62" s="134">
        <f>SUM(E59:I61)</f>
        <v>60</v>
      </c>
      <c r="F62" s="134"/>
      <c r="G62" s="134"/>
      <c r="H62" s="134"/>
      <c r="I62" s="134"/>
      <c r="J62" s="135">
        <f>SUM(J59:W61)</f>
        <v>168</v>
      </c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7"/>
      <c r="X62" s="135">
        <f>SUM(X59:AC61)</f>
        <v>72</v>
      </c>
      <c r="Y62" s="136"/>
      <c r="Z62" s="136"/>
      <c r="AA62" s="136"/>
      <c r="AB62" s="136"/>
      <c r="AC62" s="137"/>
      <c r="AD62" s="62">
        <f>SUM(E62,J62,X62)</f>
        <v>300</v>
      </c>
    </row>
    <row r="65" spans="4:7" ht="40.15" customHeight="1">
      <c r="D65" s="83" t="s">
        <v>81</v>
      </c>
      <c r="E65" s="84" t="s">
        <v>82</v>
      </c>
      <c r="F65" s="65" t="s">
        <v>77</v>
      </c>
      <c r="G65" s="66" t="s">
        <v>78</v>
      </c>
    </row>
    <row r="66" spans="4:7">
      <c r="D66" s="53" t="s">
        <v>71</v>
      </c>
      <c r="E66" s="67">
        <f>E59/$E$62</f>
        <v>0.35</v>
      </c>
      <c r="F66" s="67">
        <f>J59/$J$62</f>
        <v>0.35119047619047616</v>
      </c>
      <c r="G66" s="67">
        <f>X59/$X$62</f>
        <v>0.3888888888888889</v>
      </c>
    </row>
    <row r="67" spans="4:7">
      <c r="D67" s="57" t="s">
        <v>112</v>
      </c>
      <c r="E67" s="69">
        <f>E60/$E$62</f>
        <v>0.6</v>
      </c>
      <c r="F67" s="69">
        <f>J60/$J$62</f>
        <v>0.63095238095238093</v>
      </c>
      <c r="G67" s="69">
        <f>X60/$X$62</f>
        <v>0.59722222222222221</v>
      </c>
    </row>
    <row r="68" spans="4:7" ht="18.75">
      <c r="D68" s="59" t="s">
        <v>74</v>
      </c>
      <c r="E68" s="70">
        <f>E61/$E$62</f>
        <v>0.05</v>
      </c>
      <c r="F68" s="70">
        <f>J61/$J$62</f>
        <v>1.7857142857142856E-2</v>
      </c>
      <c r="G68" s="70">
        <f>X61/$X$62</f>
        <v>1.3888888888888888E-2</v>
      </c>
    </row>
    <row r="69" spans="4:7">
      <c r="E69" s="85">
        <f>SUM(E66:E68)</f>
        <v>1</v>
      </c>
      <c r="F69" s="85">
        <f>SUM(F66:F68)</f>
        <v>1</v>
      </c>
      <c r="G69" s="85">
        <f>SUM(G66:G68)</f>
        <v>1</v>
      </c>
    </row>
    <row r="87" spans="4:30" ht="18.75">
      <c r="D87" s="122" t="s">
        <v>85</v>
      </c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</row>
    <row r="88" spans="4:30" ht="15.75">
      <c r="D88" s="123" t="s">
        <v>86</v>
      </c>
      <c r="E88" s="124"/>
      <c r="F88" s="124"/>
      <c r="G88" s="125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7"/>
    </row>
    <row r="89" spans="4:30" ht="15.75">
      <c r="D89" s="119" t="s">
        <v>87</v>
      </c>
      <c r="E89" s="119"/>
      <c r="F89" s="119"/>
      <c r="G89" s="119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9"/>
    </row>
    <row r="90" spans="4:30" ht="15.75">
      <c r="D90" s="119" t="s">
        <v>88</v>
      </c>
      <c r="E90" s="119"/>
      <c r="F90" s="119"/>
      <c r="G90" s="119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1"/>
    </row>
    <row r="91" spans="4:30" ht="15.75">
      <c r="D91" s="119" t="s">
        <v>89</v>
      </c>
      <c r="E91" s="119"/>
      <c r="F91" s="119"/>
      <c r="G91" s="119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1"/>
    </row>
    <row r="92" spans="4:30" ht="15.75">
      <c r="D92" s="119" t="s">
        <v>90</v>
      </c>
      <c r="E92" s="119"/>
      <c r="F92" s="119"/>
      <c r="G92" s="119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1"/>
    </row>
  </sheetData>
  <sortState ref="D12:D23">
    <sortCondition ref="D12:D23"/>
  </sortState>
  <mergeCells count="43">
    <mergeCell ref="D2:AE2"/>
    <mergeCell ref="E7:P7"/>
    <mergeCell ref="R7:V7"/>
    <mergeCell ref="X7:Y7"/>
    <mergeCell ref="E8:P8"/>
    <mergeCell ref="R8:V8"/>
    <mergeCell ref="X8:Y8"/>
    <mergeCell ref="AD8:AH8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I57"/>
    <mergeCell ref="J57:W57"/>
    <mergeCell ref="X57:AC57"/>
    <mergeCell ref="Y10:AC10"/>
    <mergeCell ref="E59:I59"/>
    <mergeCell ref="J59:W59"/>
    <mergeCell ref="X59:AC59"/>
    <mergeCell ref="E60:I60"/>
    <mergeCell ref="J60:W60"/>
    <mergeCell ref="X60:AC60"/>
    <mergeCell ref="E61:I61"/>
    <mergeCell ref="J61:W61"/>
    <mergeCell ref="X61:AC61"/>
    <mergeCell ref="E62:I62"/>
    <mergeCell ref="J62:W62"/>
    <mergeCell ref="X62:AC62"/>
    <mergeCell ref="D91:G91"/>
    <mergeCell ref="H91:AD91"/>
    <mergeCell ref="D92:G92"/>
    <mergeCell ref="H92:AD92"/>
    <mergeCell ref="D87:AD87"/>
    <mergeCell ref="D88:G88"/>
    <mergeCell ref="H88:AD88"/>
    <mergeCell ref="D89:G89"/>
    <mergeCell ref="H89:AD89"/>
    <mergeCell ref="D90:G90"/>
    <mergeCell ref="H90:AD90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J106"/>
  <sheetViews>
    <sheetView topLeftCell="A11" zoomScale="63" workbookViewId="0">
      <selection activeCell="J54" sqref="J54"/>
    </sheetView>
  </sheetViews>
  <sheetFormatPr baseColWidth="10" defaultRowHeight="15"/>
  <cols>
    <col min="1" max="2" width="3.7109375" customWidth="1"/>
    <col min="3" max="3" width="5" customWidth="1"/>
    <col min="4" max="4" width="43.28515625" customWidth="1"/>
  </cols>
  <sheetData>
    <row r="1" spans="3:36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3:36" ht="27.75">
      <c r="D2" s="181" t="s">
        <v>0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</row>
    <row r="6" spans="3:36">
      <c r="AF6" s="2"/>
    </row>
    <row r="7" spans="3:36" ht="21">
      <c r="D7" s="3" t="s">
        <v>1</v>
      </c>
      <c r="E7" s="168" t="s">
        <v>2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70"/>
      <c r="R7" s="171" t="s">
        <v>3</v>
      </c>
      <c r="S7" s="171"/>
      <c r="T7" s="171"/>
      <c r="U7" s="171"/>
      <c r="V7" s="171"/>
      <c r="X7" s="172">
        <v>13</v>
      </c>
      <c r="Y7" s="173"/>
    </row>
    <row r="8" spans="3:36" ht="23.25">
      <c r="D8" s="4" t="s">
        <v>4</v>
      </c>
      <c r="E8" s="174" t="s">
        <v>5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"/>
      <c r="R8" s="171" t="s">
        <v>6</v>
      </c>
      <c r="S8" s="171"/>
      <c r="T8" s="171"/>
      <c r="U8" s="171"/>
      <c r="V8" s="171"/>
      <c r="X8" s="172" t="s">
        <v>7</v>
      </c>
      <c r="Y8" s="173"/>
      <c r="AD8" s="175"/>
      <c r="AE8" s="175"/>
      <c r="AF8" s="175"/>
      <c r="AG8" s="175"/>
      <c r="AH8" s="175"/>
      <c r="AI8" s="175"/>
    </row>
    <row r="9" spans="3:36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3:36" ht="15.75">
      <c r="C10" s="162" t="s">
        <v>8</v>
      </c>
      <c r="D10" s="163"/>
      <c r="E10" s="164" t="s">
        <v>9</v>
      </c>
      <c r="F10" s="165"/>
      <c r="G10" s="165"/>
      <c r="H10" s="165"/>
      <c r="I10" s="166"/>
      <c r="J10" s="159" t="s">
        <v>10</v>
      </c>
      <c r="K10" s="160"/>
      <c r="L10" s="160"/>
      <c r="M10" s="160"/>
      <c r="N10" s="161"/>
      <c r="O10" s="159" t="s">
        <v>11</v>
      </c>
      <c r="P10" s="160"/>
      <c r="Q10" s="160"/>
      <c r="R10" s="160"/>
      <c r="S10" s="161"/>
      <c r="T10" s="159" t="s">
        <v>12</v>
      </c>
      <c r="U10" s="160"/>
      <c r="V10" s="160"/>
      <c r="W10" s="160"/>
      <c r="X10" s="161"/>
      <c r="Y10" s="159" t="s">
        <v>13</v>
      </c>
      <c r="Z10" s="160"/>
      <c r="AA10" s="160"/>
      <c r="AB10" s="160"/>
      <c r="AC10" s="161"/>
      <c r="AD10" s="180" t="s">
        <v>14</v>
      </c>
      <c r="AE10" s="180"/>
      <c r="AF10" s="180"/>
      <c r="AG10" s="180"/>
    </row>
    <row r="11" spans="3:36" ht="18" thickBot="1">
      <c r="C11" s="6" t="s">
        <v>15</v>
      </c>
      <c r="D11" s="7" t="s">
        <v>16</v>
      </c>
      <c r="E11" s="8" t="s">
        <v>17</v>
      </c>
      <c r="F11" s="8" t="s">
        <v>18</v>
      </c>
      <c r="G11" s="8" t="s">
        <v>19</v>
      </c>
      <c r="H11" s="8" t="s">
        <v>20</v>
      </c>
      <c r="I11" s="8" t="s">
        <v>21</v>
      </c>
      <c r="J11" s="8" t="s">
        <v>22</v>
      </c>
      <c r="K11" s="8" t="s">
        <v>23</v>
      </c>
      <c r="L11" s="8" t="s">
        <v>24</v>
      </c>
      <c r="M11" s="8" t="s">
        <v>25</v>
      </c>
      <c r="N11" s="8" t="s">
        <v>26</v>
      </c>
      <c r="O11" s="8" t="s">
        <v>27</v>
      </c>
      <c r="P11" s="8" t="s">
        <v>28</v>
      </c>
      <c r="Q11" s="8" t="s">
        <v>29</v>
      </c>
      <c r="R11" s="8" t="s">
        <v>30</v>
      </c>
      <c r="S11" s="8" t="s">
        <v>31</v>
      </c>
      <c r="T11" s="8" t="s">
        <v>32</v>
      </c>
      <c r="U11" s="8" t="s">
        <v>33</v>
      </c>
      <c r="V11" s="8" t="s">
        <v>34</v>
      </c>
      <c r="W11" s="8" t="s">
        <v>35</v>
      </c>
      <c r="X11" s="8" t="s">
        <v>36</v>
      </c>
      <c r="Y11" s="8" t="s">
        <v>37</v>
      </c>
      <c r="Z11" s="8" t="s">
        <v>38</v>
      </c>
      <c r="AA11" s="8" t="s">
        <v>39</v>
      </c>
      <c r="AB11" s="8" t="s">
        <v>40</v>
      </c>
      <c r="AC11" s="8" t="s">
        <v>41</v>
      </c>
      <c r="AD11" s="9" t="s">
        <v>42</v>
      </c>
      <c r="AE11" s="10" t="s">
        <v>43</v>
      </c>
      <c r="AF11" s="11" t="s">
        <v>44</v>
      </c>
      <c r="AG11" s="12" t="s">
        <v>45</v>
      </c>
    </row>
    <row r="12" spans="3:36" ht="15.75">
      <c r="C12" s="13">
        <v>1</v>
      </c>
      <c r="D12" s="14" t="s">
        <v>46</v>
      </c>
      <c r="E12" s="15" t="s">
        <v>47</v>
      </c>
      <c r="F12" s="15" t="s">
        <v>48</v>
      </c>
      <c r="G12" s="15" t="s">
        <v>48</v>
      </c>
      <c r="H12" s="15" t="s">
        <v>48</v>
      </c>
      <c r="I12" s="15" t="s">
        <v>47</v>
      </c>
      <c r="J12" s="15" t="s">
        <v>48</v>
      </c>
      <c r="K12" s="15" t="s">
        <v>47</v>
      </c>
      <c r="L12" s="15" t="s">
        <v>48</v>
      </c>
      <c r="M12" s="15" t="s">
        <v>48</v>
      </c>
      <c r="N12" s="15" t="s">
        <v>48</v>
      </c>
      <c r="O12" s="15" t="s">
        <v>47</v>
      </c>
      <c r="P12" s="15" t="s">
        <v>48</v>
      </c>
      <c r="Q12" s="15" t="s">
        <v>47</v>
      </c>
      <c r="R12" s="15" t="s">
        <v>47</v>
      </c>
      <c r="S12" s="15" t="s">
        <v>48</v>
      </c>
      <c r="T12" s="15" t="s">
        <v>48</v>
      </c>
      <c r="U12" s="15" t="s">
        <v>48</v>
      </c>
      <c r="V12" s="15" t="s">
        <v>48</v>
      </c>
      <c r="W12" s="15" t="s">
        <v>47</v>
      </c>
      <c r="X12" s="15" t="s">
        <v>48</v>
      </c>
      <c r="Y12" s="15" t="s">
        <v>48</v>
      </c>
      <c r="Z12" s="15" t="s">
        <v>49</v>
      </c>
      <c r="AA12" s="15" t="s">
        <v>49</v>
      </c>
      <c r="AB12" s="15" t="s">
        <v>49</v>
      </c>
      <c r="AC12" s="15" t="s">
        <v>49</v>
      </c>
      <c r="AD12" s="16">
        <f>COUNTIF(E12:AC12,"✔")</f>
        <v>7</v>
      </c>
      <c r="AE12" s="17">
        <f>COUNTIF(F12:AD12,"O")</f>
        <v>0</v>
      </c>
      <c r="AF12" s="18">
        <f>COUNTIF(E12:AC12,"X")</f>
        <v>14</v>
      </c>
      <c r="AG12" s="19">
        <f>COUNTIF(E12:AC12,"–")</f>
        <v>4</v>
      </c>
      <c r="AI12" s="147" t="s">
        <v>50</v>
      </c>
      <c r="AJ12" s="148"/>
    </row>
    <row r="13" spans="3:36" ht="15.75">
      <c r="C13" s="13">
        <v>2</v>
      </c>
      <c r="D13" s="14" t="s">
        <v>51</v>
      </c>
      <c r="E13" s="15" t="s">
        <v>48</v>
      </c>
      <c r="F13" s="15" t="s">
        <v>48</v>
      </c>
      <c r="G13" s="15" t="s">
        <v>49</v>
      </c>
      <c r="H13" s="15" t="s">
        <v>48</v>
      </c>
      <c r="I13" s="15" t="s">
        <v>47</v>
      </c>
      <c r="J13" s="15" t="s">
        <v>48</v>
      </c>
      <c r="K13" s="15" t="s">
        <v>47</v>
      </c>
      <c r="L13" s="15" t="s">
        <v>48</v>
      </c>
      <c r="M13" s="15" t="s">
        <v>47</v>
      </c>
      <c r="N13" s="15" t="s">
        <v>48</v>
      </c>
      <c r="O13" s="15" t="s">
        <v>48</v>
      </c>
      <c r="P13" s="15" t="s">
        <v>48</v>
      </c>
      <c r="Q13" s="15" t="s">
        <v>47</v>
      </c>
      <c r="R13" s="15" t="s">
        <v>48</v>
      </c>
      <c r="S13" s="15" t="s">
        <v>48</v>
      </c>
      <c r="T13" s="15" t="s">
        <v>48</v>
      </c>
      <c r="U13" s="15" t="s">
        <v>48</v>
      </c>
      <c r="V13" s="15" t="s">
        <v>47</v>
      </c>
      <c r="W13" s="15" t="s">
        <v>48</v>
      </c>
      <c r="X13" s="15" t="s">
        <v>48</v>
      </c>
      <c r="Y13" s="15" t="s">
        <v>49</v>
      </c>
      <c r="Z13" s="15" t="s">
        <v>48</v>
      </c>
      <c r="AA13" s="15" t="s">
        <v>47</v>
      </c>
      <c r="AB13" s="15" t="s">
        <v>48</v>
      </c>
      <c r="AC13" s="15" t="s">
        <v>48</v>
      </c>
      <c r="AD13" s="16">
        <f t="shared" ref="AD13:AD45" si="0">COUNTIF(E13:AC13,"✔")</f>
        <v>6</v>
      </c>
      <c r="AE13" s="17">
        <f t="shared" ref="AE13:AE45" si="1">COUNTIF(F13:AD13,"O")</f>
        <v>0</v>
      </c>
      <c r="AF13" s="18">
        <f t="shared" ref="AF13:AF45" si="2">COUNTIF(E13:AC13,"X")</f>
        <v>17</v>
      </c>
      <c r="AG13" s="19">
        <f t="shared" ref="AG13:AG45" si="3">COUNTIF(E13:AC13,"–")</f>
        <v>2</v>
      </c>
      <c r="AI13" s="20" t="s">
        <v>52</v>
      </c>
      <c r="AJ13" s="21" t="s">
        <v>47</v>
      </c>
    </row>
    <row r="14" spans="3:36" ht="17.25">
      <c r="C14" s="13">
        <v>3</v>
      </c>
      <c r="D14" s="14" t="s">
        <v>53</v>
      </c>
      <c r="E14" s="15" t="s">
        <v>48</v>
      </c>
      <c r="F14" s="15" t="s">
        <v>47</v>
      </c>
      <c r="G14" s="15" t="s">
        <v>48</v>
      </c>
      <c r="H14" s="15" t="s">
        <v>48</v>
      </c>
      <c r="I14" s="15" t="s">
        <v>48</v>
      </c>
      <c r="J14" s="15" t="s">
        <v>48</v>
      </c>
      <c r="K14" s="15" t="s">
        <v>48</v>
      </c>
      <c r="L14" s="15" t="s">
        <v>48</v>
      </c>
      <c r="M14" s="15" t="s">
        <v>48</v>
      </c>
      <c r="N14" s="15" t="s">
        <v>47</v>
      </c>
      <c r="O14" s="15" t="s">
        <v>47</v>
      </c>
      <c r="P14" s="15" t="s">
        <v>48</v>
      </c>
      <c r="Q14" s="15" t="s">
        <v>47</v>
      </c>
      <c r="R14" s="15" t="s">
        <v>48</v>
      </c>
      <c r="S14" s="15" t="s">
        <v>47</v>
      </c>
      <c r="T14" s="15" t="s">
        <v>47</v>
      </c>
      <c r="U14" s="15" t="s">
        <v>48</v>
      </c>
      <c r="V14" s="15" t="s">
        <v>48</v>
      </c>
      <c r="W14" s="15" t="s">
        <v>48</v>
      </c>
      <c r="X14" s="15" t="s">
        <v>47</v>
      </c>
      <c r="Y14" s="15" t="s">
        <v>48</v>
      </c>
      <c r="Z14" s="15" t="s">
        <v>48</v>
      </c>
      <c r="AA14" s="15" t="s">
        <v>48</v>
      </c>
      <c r="AB14" s="15" t="s">
        <v>48</v>
      </c>
      <c r="AC14" s="15" t="s">
        <v>48</v>
      </c>
      <c r="AD14" s="16">
        <f t="shared" si="0"/>
        <v>7</v>
      </c>
      <c r="AE14" s="17">
        <f t="shared" si="1"/>
        <v>0</v>
      </c>
      <c r="AF14" s="18">
        <f t="shared" si="2"/>
        <v>18</v>
      </c>
      <c r="AG14" s="19">
        <f t="shared" si="3"/>
        <v>0</v>
      </c>
      <c r="AI14" s="20" t="s">
        <v>54</v>
      </c>
      <c r="AJ14" s="22" t="s">
        <v>55</v>
      </c>
    </row>
    <row r="15" spans="3:36" ht="15.75">
      <c r="C15" s="13">
        <v>4</v>
      </c>
      <c r="D15" s="14" t="s">
        <v>56</v>
      </c>
      <c r="E15" s="15" t="s">
        <v>48</v>
      </c>
      <c r="F15" s="15" t="s">
        <v>48</v>
      </c>
      <c r="G15" s="15" t="s">
        <v>48</v>
      </c>
      <c r="H15" s="15" t="s">
        <v>47</v>
      </c>
      <c r="I15" s="15" t="s">
        <v>48</v>
      </c>
      <c r="J15" s="15" t="s">
        <v>48</v>
      </c>
      <c r="K15" s="15" t="s">
        <v>48</v>
      </c>
      <c r="L15" s="15" t="s">
        <v>48</v>
      </c>
      <c r="M15" s="15" t="s">
        <v>47</v>
      </c>
      <c r="N15" s="15" t="s">
        <v>47</v>
      </c>
      <c r="O15" s="15" t="s">
        <v>48</v>
      </c>
      <c r="P15" s="15" t="s">
        <v>47</v>
      </c>
      <c r="Q15" s="15" t="s">
        <v>48</v>
      </c>
      <c r="R15" s="15" t="s">
        <v>48</v>
      </c>
      <c r="S15" s="15" t="s">
        <v>48</v>
      </c>
      <c r="T15" s="15" t="s">
        <v>47</v>
      </c>
      <c r="U15" s="15" t="s">
        <v>48</v>
      </c>
      <c r="V15" s="15" t="s">
        <v>48</v>
      </c>
      <c r="W15" s="15" t="s">
        <v>48</v>
      </c>
      <c r="X15" s="15" t="s">
        <v>47</v>
      </c>
      <c r="Y15" s="15" t="s">
        <v>48</v>
      </c>
      <c r="Z15" s="15" t="s">
        <v>49</v>
      </c>
      <c r="AA15" s="15" t="s">
        <v>49</v>
      </c>
      <c r="AB15" s="15" t="s">
        <v>49</v>
      </c>
      <c r="AC15" s="15" t="s">
        <v>49</v>
      </c>
      <c r="AD15" s="16">
        <f t="shared" si="0"/>
        <v>6</v>
      </c>
      <c r="AE15" s="17">
        <f t="shared" si="1"/>
        <v>0</v>
      </c>
      <c r="AF15" s="18">
        <f t="shared" si="2"/>
        <v>15</v>
      </c>
      <c r="AG15" s="19">
        <f t="shared" si="3"/>
        <v>4</v>
      </c>
      <c r="AI15" s="20" t="s">
        <v>57</v>
      </c>
      <c r="AJ15" s="23" t="s">
        <v>48</v>
      </c>
    </row>
    <row r="16" spans="3:36" ht="19.5" thickBot="1">
      <c r="C16" s="13">
        <v>5</v>
      </c>
      <c r="D16" s="14" t="s">
        <v>58</v>
      </c>
      <c r="E16" s="15" t="s">
        <v>48</v>
      </c>
      <c r="F16" s="15" t="s">
        <v>47</v>
      </c>
      <c r="G16" s="15" t="s">
        <v>48</v>
      </c>
      <c r="H16" s="15" t="s">
        <v>48</v>
      </c>
      <c r="I16" s="15" t="s">
        <v>47</v>
      </c>
      <c r="J16" s="15" t="s">
        <v>47</v>
      </c>
      <c r="K16" s="15" t="s">
        <v>47</v>
      </c>
      <c r="L16" s="15" t="s">
        <v>48</v>
      </c>
      <c r="M16" s="15" t="s">
        <v>48</v>
      </c>
      <c r="N16" s="15" t="s">
        <v>48</v>
      </c>
      <c r="O16" s="15" t="s">
        <v>47</v>
      </c>
      <c r="P16" s="15" t="s">
        <v>48</v>
      </c>
      <c r="Q16" s="15" t="s">
        <v>47</v>
      </c>
      <c r="R16" s="15" t="s">
        <v>48</v>
      </c>
      <c r="S16" s="15" t="s">
        <v>47</v>
      </c>
      <c r="T16" s="15" t="s">
        <v>47</v>
      </c>
      <c r="U16" s="15" t="s">
        <v>48</v>
      </c>
      <c r="V16" s="15" t="s">
        <v>48</v>
      </c>
      <c r="W16" s="15" t="s">
        <v>48</v>
      </c>
      <c r="X16" s="15" t="s">
        <v>47</v>
      </c>
      <c r="Y16" s="15" t="s">
        <v>47</v>
      </c>
      <c r="Z16" s="15" t="s">
        <v>48</v>
      </c>
      <c r="AA16" s="15" t="s">
        <v>47</v>
      </c>
      <c r="AB16" s="15" t="s">
        <v>48</v>
      </c>
      <c r="AC16" s="15" t="s">
        <v>48</v>
      </c>
      <c r="AD16" s="16">
        <f t="shared" si="0"/>
        <v>11</v>
      </c>
      <c r="AE16" s="17">
        <f t="shared" si="1"/>
        <v>0</v>
      </c>
      <c r="AF16" s="18">
        <f t="shared" si="2"/>
        <v>14</v>
      </c>
      <c r="AG16" s="19">
        <f t="shared" si="3"/>
        <v>0</v>
      </c>
      <c r="AI16" s="24" t="s">
        <v>59</v>
      </c>
      <c r="AJ16" s="25" t="s">
        <v>49</v>
      </c>
    </row>
    <row r="17" spans="3:33" ht="15.75">
      <c r="C17" s="13">
        <v>6</v>
      </c>
      <c r="D17" s="14" t="s">
        <v>60</v>
      </c>
      <c r="E17" s="15" t="s">
        <v>48</v>
      </c>
      <c r="F17" s="15" t="s">
        <v>48</v>
      </c>
      <c r="G17" s="15" t="s">
        <v>48</v>
      </c>
      <c r="H17" s="15" t="s">
        <v>47</v>
      </c>
      <c r="I17" s="15" t="s">
        <v>47</v>
      </c>
      <c r="J17" s="15" t="s">
        <v>47</v>
      </c>
      <c r="K17" s="15" t="s">
        <v>47</v>
      </c>
      <c r="L17" s="15" t="s">
        <v>48</v>
      </c>
      <c r="M17" s="15" t="s">
        <v>48</v>
      </c>
      <c r="N17" s="15" t="s">
        <v>48</v>
      </c>
      <c r="O17" s="15" t="s">
        <v>48</v>
      </c>
      <c r="P17" s="15" t="s">
        <v>48</v>
      </c>
      <c r="Q17" s="15" t="s">
        <v>48</v>
      </c>
      <c r="R17" s="15" t="s">
        <v>47</v>
      </c>
      <c r="S17" s="15" t="s">
        <v>48</v>
      </c>
      <c r="T17" s="15" t="s">
        <v>48</v>
      </c>
      <c r="U17" s="15" t="s">
        <v>47</v>
      </c>
      <c r="V17" s="15" t="s">
        <v>47</v>
      </c>
      <c r="W17" s="15" t="s">
        <v>47</v>
      </c>
      <c r="X17" s="15" t="s">
        <v>47</v>
      </c>
      <c r="Y17" s="15" t="s">
        <v>49</v>
      </c>
      <c r="Z17" s="15" t="s">
        <v>49</v>
      </c>
      <c r="AA17" s="15" t="s">
        <v>49</v>
      </c>
      <c r="AB17" s="15" t="s">
        <v>49</v>
      </c>
      <c r="AC17" s="15" t="s">
        <v>49</v>
      </c>
      <c r="AD17" s="16">
        <f t="shared" si="0"/>
        <v>9</v>
      </c>
      <c r="AE17" s="17">
        <f t="shared" si="1"/>
        <v>0</v>
      </c>
      <c r="AF17" s="18">
        <f t="shared" si="2"/>
        <v>11</v>
      </c>
      <c r="AG17" s="19">
        <f t="shared" si="3"/>
        <v>5</v>
      </c>
    </row>
    <row r="18" spans="3:33" ht="15.75">
      <c r="C18" s="13">
        <v>7</v>
      </c>
      <c r="D18" s="14" t="s">
        <v>61</v>
      </c>
      <c r="E18" s="15" t="s">
        <v>47</v>
      </c>
      <c r="F18" s="15" t="s">
        <v>48</v>
      </c>
      <c r="G18" s="15" t="s">
        <v>48</v>
      </c>
      <c r="H18" s="15" t="s">
        <v>48</v>
      </c>
      <c r="I18" s="15" t="s">
        <v>48</v>
      </c>
      <c r="J18" s="15" t="s">
        <v>48</v>
      </c>
      <c r="K18" s="15" t="s">
        <v>48</v>
      </c>
      <c r="L18" s="15" t="s">
        <v>48</v>
      </c>
      <c r="M18" s="15" t="s">
        <v>47</v>
      </c>
      <c r="N18" s="15" t="s">
        <v>47</v>
      </c>
      <c r="O18" s="15" t="s">
        <v>47</v>
      </c>
      <c r="P18" s="15" t="s">
        <v>48</v>
      </c>
      <c r="Q18" s="15" t="s">
        <v>48</v>
      </c>
      <c r="R18" s="15" t="s">
        <v>47</v>
      </c>
      <c r="S18" s="15" t="s">
        <v>48</v>
      </c>
      <c r="T18" s="15" t="s">
        <v>47</v>
      </c>
      <c r="U18" s="15" t="s">
        <v>47</v>
      </c>
      <c r="V18" s="15" t="s">
        <v>48</v>
      </c>
      <c r="W18" s="15" t="s">
        <v>48</v>
      </c>
      <c r="X18" s="15" t="s">
        <v>48</v>
      </c>
      <c r="Y18" s="15" t="s">
        <v>47</v>
      </c>
      <c r="Z18" s="15" t="s">
        <v>48</v>
      </c>
      <c r="AA18" s="15" t="s">
        <v>48</v>
      </c>
      <c r="AB18" s="15" t="s">
        <v>48</v>
      </c>
      <c r="AC18" s="15" t="s">
        <v>48</v>
      </c>
      <c r="AD18" s="16">
        <f t="shared" si="0"/>
        <v>8</v>
      </c>
      <c r="AE18" s="17">
        <f t="shared" si="1"/>
        <v>0</v>
      </c>
      <c r="AF18" s="18">
        <f t="shared" si="2"/>
        <v>17</v>
      </c>
      <c r="AG18" s="19">
        <f t="shared" si="3"/>
        <v>0</v>
      </c>
    </row>
    <row r="19" spans="3:33" ht="15.75">
      <c r="C19" s="13">
        <v>8</v>
      </c>
      <c r="D19" s="14" t="s">
        <v>62</v>
      </c>
      <c r="E19" s="15" t="s">
        <v>47</v>
      </c>
      <c r="F19" s="15" t="s">
        <v>48</v>
      </c>
      <c r="G19" s="15" t="s">
        <v>48</v>
      </c>
      <c r="H19" s="15" t="s">
        <v>47</v>
      </c>
      <c r="I19" s="15" t="s">
        <v>48</v>
      </c>
      <c r="J19" s="15" t="s">
        <v>47</v>
      </c>
      <c r="K19" s="15" t="s">
        <v>48</v>
      </c>
      <c r="L19" s="15" t="s">
        <v>48</v>
      </c>
      <c r="M19" s="15" t="s">
        <v>48</v>
      </c>
      <c r="N19" s="15" t="s">
        <v>48</v>
      </c>
      <c r="O19" s="15" t="s">
        <v>48</v>
      </c>
      <c r="P19" s="15" t="s">
        <v>48</v>
      </c>
      <c r="Q19" s="15" t="s">
        <v>48</v>
      </c>
      <c r="R19" s="15" t="s">
        <v>47</v>
      </c>
      <c r="S19" s="15" t="s">
        <v>48</v>
      </c>
      <c r="T19" s="15" t="s">
        <v>48</v>
      </c>
      <c r="U19" s="15" t="s">
        <v>48</v>
      </c>
      <c r="V19" s="15" t="s">
        <v>48</v>
      </c>
      <c r="W19" s="15" t="s">
        <v>48</v>
      </c>
      <c r="X19" s="15" t="s">
        <v>48</v>
      </c>
      <c r="Y19" s="15" t="s">
        <v>49</v>
      </c>
      <c r="Z19" s="15" t="s">
        <v>48</v>
      </c>
      <c r="AA19" s="15" t="s">
        <v>47</v>
      </c>
      <c r="AB19" s="15" t="s">
        <v>48</v>
      </c>
      <c r="AC19" s="15" t="s">
        <v>48</v>
      </c>
      <c r="AD19" s="16">
        <f t="shared" si="0"/>
        <v>5</v>
      </c>
      <c r="AE19" s="17">
        <f t="shared" si="1"/>
        <v>0</v>
      </c>
      <c r="AF19" s="18">
        <f t="shared" si="2"/>
        <v>19</v>
      </c>
      <c r="AG19" s="19">
        <f t="shared" si="3"/>
        <v>1</v>
      </c>
    </row>
    <row r="20" spans="3:33" ht="15.75">
      <c r="C20" s="13">
        <v>9</v>
      </c>
      <c r="D20" s="14" t="s">
        <v>63</v>
      </c>
      <c r="E20" s="15" t="s">
        <v>48</v>
      </c>
      <c r="F20" s="15" t="s">
        <v>48</v>
      </c>
      <c r="G20" s="15" t="s">
        <v>48</v>
      </c>
      <c r="H20" s="15" t="s">
        <v>48</v>
      </c>
      <c r="I20" s="15" t="s">
        <v>48</v>
      </c>
      <c r="J20" s="15" t="s">
        <v>47</v>
      </c>
      <c r="K20" s="15" t="s">
        <v>48</v>
      </c>
      <c r="L20" s="15" t="s">
        <v>47</v>
      </c>
      <c r="M20" s="15" t="s">
        <v>48</v>
      </c>
      <c r="N20" s="15" t="s">
        <v>48</v>
      </c>
      <c r="O20" s="15" t="s">
        <v>47</v>
      </c>
      <c r="P20" s="15" t="s">
        <v>48</v>
      </c>
      <c r="Q20" s="15" t="s">
        <v>47</v>
      </c>
      <c r="R20" s="15" t="s">
        <v>48</v>
      </c>
      <c r="S20" s="15" t="s">
        <v>48</v>
      </c>
      <c r="T20" s="15" t="s">
        <v>48</v>
      </c>
      <c r="U20" s="15" t="s">
        <v>47</v>
      </c>
      <c r="V20" s="15" t="s">
        <v>48</v>
      </c>
      <c r="W20" s="15" t="s">
        <v>48</v>
      </c>
      <c r="X20" s="15" t="s">
        <v>47</v>
      </c>
      <c r="Y20" s="15" t="s">
        <v>48</v>
      </c>
      <c r="Z20" s="15" t="s">
        <v>48</v>
      </c>
      <c r="AA20" s="15" t="s">
        <v>47</v>
      </c>
      <c r="AB20" s="15" t="s">
        <v>48</v>
      </c>
      <c r="AC20" s="15" t="s">
        <v>48</v>
      </c>
      <c r="AD20" s="16">
        <f t="shared" si="0"/>
        <v>7</v>
      </c>
      <c r="AE20" s="17">
        <f t="shared" si="1"/>
        <v>0</v>
      </c>
      <c r="AF20" s="18">
        <f t="shared" si="2"/>
        <v>18</v>
      </c>
      <c r="AG20" s="19">
        <f t="shared" si="3"/>
        <v>0</v>
      </c>
    </row>
    <row r="21" spans="3:33" ht="15.75">
      <c r="C21" s="13">
        <v>10</v>
      </c>
      <c r="D21" s="14" t="s">
        <v>64</v>
      </c>
      <c r="E21" s="15" t="s">
        <v>47</v>
      </c>
      <c r="F21" s="15" t="s">
        <v>48</v>
      </c>
      <c r="G21" s="15" t="s">
        <v>48</v>
      </c>
      <c r="H21" s="15" t="s">
        <v>47</v>
      </c>
      <c r="I21" s="15" t="s">
        <v>48</v>
      </c>
      <c r="J21" s="15" t="s">
        <v>48</v>
      </c>
      <c r="K21" s="15" t="s">
        <v>47</v>
      </c>
      <c r="L21" s="15" t="s">
        <v>47</v>
      </c>
      <c r="M21" s="15" t="s">
        <v>48</v>
      </c>
      <c r="N21" s="15" t="s">
        <v>47</v>
      </c>
      <c r="O21" s="15" t="s">
        <v>48</v>
      </c>
      <c r="P21" s="15" t="s">
        <v>48</v>
      </c>
      <c r="Q21" s="15" t="s">
        <v>47</v>
      </c>
      <c r="R21" s="15" t="s">
        <v>48</v>
      </c>
      <c r="S21" s="15" t="s">
        <v>48</v>
      </c>
      <c r="T21" s="15" t="s">
        <v>47</v>
      </c>
      <c r="U21" s="15" t="s">
        <v>48</v>
      </c>
      <c r="V21" s="15" t="s">
        <v>47</v>
      </c>
      <c r="W21" s="15" t="s">
        <v>48</v>
      </c>
      <c r="X21" s="15" t="s">
        <v>47</v>
      </c>
      <c r="Y21" s="15" t="s">
        <v>49</v>
      </c>
      <c r="Z21" s="15" t="s">
        <v>48</v>
      </c>
      <c r="AA21" s="15" t="s">
        <v>47</v>
      </c>
      <c r="AB21" s="15" t="s">
        <v>48</v>
      </c>
      <c r="AC21" s="15" t="s">
        <v>48</v>
      </c>
      <c r="AD21" s="16">
        <f t="shared" si="0"/>
        <v>10</v>
      </c>
      <c r="AE21" s="17">
        <f t="shared" si="1"/>
        <v>0</v>
      </c>
      <c r="AF21" s="18">
        <f t="shared" si="2"/>
        <v>14</v>
      </c>
      <c r="AG21" s="19">
        <f t="shared" si="3"/>
        <v>1</v>
      </c>
    </row>
    <row r="22" spans="3:33" ht="15.75">
      <c r="C22" s="13">
        <v>11</v>
      </c>
      <c r="D22" s="14" t="s">
        <v>65</v>
      </c>
      <c r="E22" s="15" t="s">
        <v>48</v>
      </c>
      <c r="F22" s="15" t="s">
        <v>48</v>
      </c>
      <c r="G22" s="15" t="s">
        <v>48</v>
      </c>
      <c r="H22" s="15" t="s">
        <v>47</v>
      </c>
      <c r="I22" s="15" t="s">
        <v>48</v>
      </c>
      <c r="J22" s="15" t="s">
        <v>48</v>
      </c>
      <c r="K22" s="15" t="s">
        <v>47</v>
      </c>
      <c r="L22" s="15" t="s">
        <v>48</v>
      </c>
      <c r="M22" s="15" t="s">
        <v>48</v>
      </c>
      <c r="N22" s="15" t="s">
        <v>48</v>
      </c>
      <c r="O22" s="15" t="s">
        <v>47</v>
      </c>
      <c r="P22" s="15" t="s">
        <v>47</v>
      </c>
      <c r="Q22" s="15" t="s">
        <v>47</v>
      </c>
      <c r="R22" s="15" t="s">
        <v>48</v>
      </c>
      <c r="S22" s="15" t="s">
        <v>47</v>
      </c>
      <c r="T22" s="15" t="s">
        <v>48</v>
      </c>
      <c r="U22" s="15" t="s">
        <v>48</v>
      </c>
      <c r="V22" s="15" t="s">
        <v>47</v>
      </c>
      <c r="W22" s="15" t="s">
        <v>47</v>
      </c>
      <c r="X22" s="15" t="s">
        <v>47</v>
      </c>
      <c r="Y22" s="15" t="s">
        <v>48</v>
      </c>
      <c r="Z22" s="15" t="s">
        <v>47</v>
      </c>
      <c r="AA22" s="15" t="s">
        <v>47</v>
      </c>
      <c r="AB22" s="15" t="s">
        <v>48</v>
      </c>
      <c r="AC22" s="15" t="s">
        <v>48</v>
      </c>
      <c r="AD22" s="16">
        <f t="shared" si="0"/>
        <v>11</v>
      </c>
      <c r="AE22" s="17">
        <f t="shared" si="1"/>
        <v>0</v>
      </c>
      <c r="AF22" s="18">
        <f t="shared" si="2"/>
        <v>14</v>
      </c>
      <c r="AG22" s="19">
        <f t="shared" si="3"/>
        <v>0</v>
      </c>
    </row>
    <row r="23" spans="3:33" ht="15.75">
      <c r="C23" s="13">
        <v>12</v>
      </c>
      <c r="D23" s="14" t="s">
        <v>66</v>
      </c>
      <c r="E23" s="15" t="s">
        <v>48</v>
      </c>
      <c r="F23" s="15" t="s">
        <v>48</v>
      </c>
      <c r="G23" s="15" t="s">
        <v>48</v>
      </c>
      <c r="H23" s="15" t="s">
        <v>47</v>
      </c>
      <c r="I23" s="15" t="s">
        <v>48</v>
      </c>
      <c r="J23" s="15" t="s">
        <v>48</v>
      </c>
      <c r="K23" s="15" t="s">
        <v>47</v>
      </c>
      <c r="L23" s="15" t="s">
        <v>48</v>
      </c>
      <c r="M23" s="15" t="s">
        <v>47</v>
      </c>
      <c r="N23" s="15" t="s">
        <v>48</v>
      </c>
      <c r="O23" s="15" t="s">
        <v>47</v>
      </c>
      <c r="P23" s="15" t="s">
        <v>48</v>
      </c>
      <c r="Q23" s="15" t="s">
        <v>47</v>
      </c>
      <c r="R23" s="15" t="s">
        <v>48</v>
      </c>
      <c r="S23" s="15" t="s">
        <v>47</v>
      </c>
      <c r="T23" s="15" t="s">
        <v>48</v>
      </c>
      <c r="U23" s="15" t="s">
        <v>48</v>
      </c>
      <c r="V23" s="15" t="s">
        <v>48</v>
      </c>
      <c r="W23" s="15" t="s">
        <v>48</v>
      </c>
      <c r="X23" s="15" t="s">
        <v>47</v>
      </c>
      <c r="Y23" s="15" t="s">
        <v>48</v>
      </c>
      <c r="Z23" s="15" t="s">
        <v>48</v>
      </c>
      <c r="AA23" s="15" t="s">
        <v>47</v>
      </c>
      <c r="AB23" s="15" t="s">
        <v>48</v>
      </c>
      <c r="AC23" s="15" t="s">
        <v>48</v>
      </c>
      <c r="AD23" s="16">
        <f t="shared" si="0"/>
        <v>8</v>
      </c>
      <c r="AE23" s="17">
        <f t="shared" si="1"/>
        <v>0</v>
      </c>
      <c r="AF23" s="18">
        <f t="shared" si="2"/>
        <v>17</v>
      </c>
      <c r="AG23" s="19">
        <f t="shared" si="3"/>
        <v>0</v>
      </c>
    </row>
    <row r="24" spans="3:33" ht="15.75">
      <c r="C24" s="13">
        <v>13</v>
      </c>
      <c r="D24" s="14" t="s">
        <v>67</v>
      </c>
      <c r="E24" s="15" t="s">
        <v>47</v>
      </c>
      <c r="F24" s="15" t="s">
        <v>47</v>
      </c>
      <c r="G24" s="15" t="s">
        <v>49</v>
      </c>
      <c r="H24" s="15" t="s">
        <v>48</v>
      </c>
      <c r="I24" s="15" t="s">
        <v>48</v>
      </c>
      <c r="J24" s="15" t="s">
        <v>48</v>
      </c>
      <c r="K24" s="15" t="s">
        <v>48</v>
      </c>
      <c r="L24" s="15" t="s">
        <v>48</v>
      </c>
      <c r="M24" s="15" t="s">
        <v>48</v>
      </c>
      <c r="N24" s="15" t="s">
        <v>49</v>
      </c>
      <c r="O24" s="15" t="s">
        <v>47</v>
      </c>
      <c r="P24" s="15" t="s">
        <v>47</v>
      </c>
      <c r="Q24" s="15" t="s">
        <v>49</v>
      </c>
      <c r="R24" s="15" t="s">
        <v>48</v>
      </c>
      <c r="S24" s="15" t="s">
        <v>47</v>
      </c>
      <c r="T24" s="15" t="s">
        <v>47</v>
      </c>
      <c r="U24" s="15" t="s">
        <v>47</v>
      </c>
      <c r="V24" s="15" t="s">
        <v>47</v>
      </c>
      <c r="W24" s="15" t="s">
        <v>48</v>
      </c>
      <c r="X24" s="15" t="s">
        <v>47</v>
      </c>
      <c r="Y24" s="15" t="s">
        <v>48</v>
      </c>
      <c r="Z24" s="15" t="s">
        <v>47</v>
      </c>
      <c r="AA24" s="15" t="s">
        <v>47</v>
      </c>
      <c r="AB24" s="15" t="s">
        <v>47</v>
      </c>
      <c r="AC24" s="15" t="s">
        <v>47</v>
      </c>
      <c r="AD24" s="16">
        <f t="shared" si="0"/>
        <v>13</v>
      </c>
      <c r="AE24" s="17">
        <f t="shared" si="1"/>
        <v>0</v>
      </c>
      <c r="AF24" s="18">
        <f t="shared" si="2"/>
        <v>9</v>
      </c>
      <c r="AG24" s="19">
        <f t="shared" si="3"/>
        <v>3</v>
      </c>
    </row>
    <row r="25" spans="3:33" ht="15.75">
      <c r="C25" s="13">
        <v>14</v>
      </c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6">
        <f t="shared" si="0"/>
        <v>0</v>
      </c>
      <c r="AE25" s="17">
        <f t="shared" si="1"/>
        <v>0</v>
      </c>
      <c r="AF25" s="18">
        <f t="shared" si="2"/>
        <v>0</v>
      </c>
      <c r="AG25" s="19">
        <f t="shared" si="3"/>
        <v>0</v>
      </c>
    </row>
    <row r="26" spans="3:33" ht="15.75">
      <c r="C26" s="13">
        <v>15</v>
      </c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6">
        <f t="shared" si="0"/>
        <v>0</v>
      </c>
      <c r="AE26" s="17">
        <f t="shared" si="1"/>
        <v>0</v>
      </c>
      <c r="AF26" s="18">
        <f t="shared" si="2"/>
        <v>0</v>
      </c>
      <c r="AG26" s="19">
        <f t="shared" si="3"/>
        <v>0</v>
      </c>
    </row>
    <row r="27" spans="3:33" ht="15.75">
      <c r="C27" s="13">
        <v>16</v>
      </c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6">
        <f t="shared" si="0"/>
        <v>0</v>
      </c>
      <c r="AE27" s="17">
        <f t="shared" si="1"/>
        <v>0</v>
      </c>
      <c r="AF27" s="18">
        <f t="shared" si="2"/>
        <v>0</v>
      </c>
      <c r="AG27" s="19">
        <f t="shared" si="3"/>
        <v>0</v>
      </c>
    </row>
    <row r="28" spans="3:33" ht="15.75">
      <c r="C28" s="13">
        <v>17</v>
      </c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6">
        <f t="shared" si="0"/>
        <v>0</v>
      </c>
      <c r="AE28" s="17">
        <f t="shared" si="1"/>
        <v>0</v>
      </c>
      <c r="AF28" s="18">
        <f t="shared" si="2"/>
        <v>0</v>
      </c>
      <c r="AG28" s="19">
        <f t="shared" si="3"/>
        <v>0</v>
      </c>
    </row>
    <row r="29" spans="3:33" ht="15.75">
      <c r="C29" s="13">
        <v>18</v>
      </c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6">
        <f t="shared" si="0"/>
        <v>0</v>
      </c>
      <c r="AE29" s="17">
        <f t="shared" si="1"/>
        <v>0</v>
      </c>
      <c r="AF29" s="18">
        <f t="shared" si="2"/>
        <v>0</v>
      </c>
      <c r="AG29" s="19">
        <f t="shared" si="3"/>
        <v>0</v>
      </c>
    </row>
    <row r="30" spans="3:33" ht="15.75">
      <c r="C30" s="13">
        <v>19</v>
      </c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6">
        <f t="shared" si="0"/>
        <v>0</v>
      </c>
      <c r="AE30" s="17">
        <f t="shared" si="1"/>
        <v>0</v>
      </c>
      <c r="AF30" s="18">
        <f t="shared" si="2"/>
        <v>0</v>
      </c>
      <c r="AG30" s="19">
        <f t="shared" si="3"/>
        <v>0</v>
      </c>
    </row>
    <row r="31" spans="3:33" ht="15.75">
      <c r="C31" s="13">
        <v>20</v>
      </c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6">
        <f t="shared" si="0"/>
        <v>0</v>
      </c>
      <c r="AE31" s="17">
        <f t="shared" si="1"/>
        <v>0</v>
      </c>
      <c r="AF31" s="18">
        <f t="shared" si="2"/>
        <v>0</v>
      </c>
      <c r="AG31" s="19">
        <f t="shared" si="3"/>
        <v>0</v>
      </c>
    </row>
    <row r="32" spans="3:33" ht="15.75">
      <c r="C32" s="13">
        <v>21</v>
      </c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6">
        <f t="shared" si="0"/>
        <v>0</v>
      </c>
      <c r="AE32" s="17">
        <f t="shared" si="1"/>
        <v>0</v>
      </c>
      <c r="AF32" s="18">
        <f t="shared" si="2"/>
        <v>0</v>
      </c>
      <c r="AG32" s="19">
        <f t="shared" si="3"/>
        <v>0</v>
      </c>
    </row>
    <row r="33" spans="3:33" ht="15.75">
      <c r="C33" s="13">
        <v>22</v>
      </c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6">
        <f t="shared" si="0"/>
        <v>0</v>
      </c>
      <c r="AE33" s="17">
        <f t="shared" si="1"/>
        <v>0</v>
      </c>
      <c r="AF33" s="18">
        <f t="shared" si="2"/>
        <v>0</v>
      </c>
      <c r="AG33" s="19">
        <f t="shared" si="3"/>
        <v>0</v>
      </c>
    </row>
    <row r="34" spans="3:33" ht="15.75">
      <c r="C34" s="13">
        <v>23</v>
      </c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6">
        <f t="shared" si="0"/>
        <v>0</v>
      </c>
      <c r="AE34" s="17">
        <f t="shared" si="1"/>
        <v>0</v>
      </c>
      <c r="AF34" s="18">
        <f t="shared" si="2"/>
        <v>0</v>
      </c>
      <c r="AG34" s="19">
        <f t="shared" si="3"/>
        <v>0</v>
      </c>
    </row>
    <row r="35" spans="3:33" ht="15.75">
      <c r="C35" s="13">
        <v>24</v>
      </c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6">
        <f t="shared" si="0"/>
        <v>0</v>
      </c>
      <c r="AE35" s="17">
        <f t="shared" si="1"/>
        <v>0</v>
      </c>
      <c r="AF35" s="18">
        <f t="shared" si="2"/>
        <v>0</v>
      </c>
      <c r="AG35" s="19">
        <f t="shared" si="3"/>
        <v>0</v>
      </c>
    </row>
    <row r="36" spans="3:33" ht="15.75">
      <c r="C36" s="13">
        <v>25</v>
      </c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6">
        <f t="shared" si="0"/>
        <v>0</v>
      </c>
      <c r="AE36" s="17">
        <f t="shared" si="1"/>
        <v>0</v>
      </c>
      <c r="AF36" s="18">
        <f t="shared" si="2"/>
        <v>0</v>
      </c>
      <c r="AG36" s="19">
        <f t="shared" si="3"/>
        <v>0</v>
      </c>
    </row>
    <row r="37" spans="3:33" ht="15.75">
      <c r="C37" s="13">
        <v>26</v>
      </c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6">
        <f t="shared" si="0"/>
        <v>0</v>
      </c>
      <c r="AE37" s="17">
        <f t="shared" si="1"/>
        <v>0</v>
      </c>
      <c r="AF37" s="18">
        <f t="shared" si="2"/>
        <v>0</v>
      </c>
      <c r="AG37" s="19">
        <f t="shared" si="3"/>
        <v>0</v>
      </c>
    </row>
    <row r="38" spans="3:33" ht="15.75">
      <c r="C38" s="13">
        <v>27</v>
      </c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6">
        <f t="shared" si="0"/>
        <v>0</v>
      </c>
      <c r="AE38" s="17">
        <f t="shared" si="1"/>
        <v>0</v>
      </c>
      <c r="AF38" s="18">
        <f t="shared" si="2"/>
        <v>0</v>
      </c>
      <c r="AG38" s="19">
        <f t="shared" si="3"/>
        <v>0</v>
      </c>
    </row>
    <row r="39" spans="3:33" ht="15.75">
      <c r="C39" s="13">
        <v>28</v>
      </c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6">
        <f t="shared" si="0"/>
        <v>0</v>
      </c>
      <c r="AE39" s="17">
        <f t="shared" si="1"/>
        <v>0</v>
      </c>
      <c r="AF39" s="18">
        <f t="shared" si="2"/>
        <v>0</v>
      </c>
      <c r="AG39" s="19">
        <f t="shared" si="3"/>
        <v>0</v>
      </c>
    </row>
    <row r="40" spans="3:33" ht="15.75">
      <c r="C40" s="13">
        <v>29</v>
      </c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6">
        <f t="shared" si="0"/>
        <v>0</v>
      </c>
      <c r="AE40" s="17">
        <f t="shared" si="1"/>
        <v>0</v>
      </c>
      <c r="AF40" s="18">
        <f t="shared" si="2"/>
        <v>0</v>
      </c>
      <c r="AG40" s="19">
        <f t="shared" si="3"/>
        <v>0</v>
      </c>
    </row>
    <row r="41" spans="3:33" ht="15.75">
      <c r="C41" s="13">
        <v>30</v>
      </c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6">
        <f t="shared" si="0"/>
        <v>0</v>
      </c>
      <c r="AE41" s="17">
        <f t="shared" si="1"/>
        <v>0</v>
      </c>
      <c r="AF41" s="18">
        <f t="shared" si="2"/>
        <v>0</v>
      </c>
      <c r="AG41" s="19">
        <f t="shared" si="3"/>
        <v>0</v>
      </c>
    </row>
    <row r="42" spans="3:33" ht="15.75">
      <c r="C42" s="13">
        <v>31</v>
      </c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6">
        <f t="shared" si="0"/>
        <v>0</v>
      </c>
      <c r="AE42" s="17">
        <f t="shared" si="1"/>
        <v>0</v>
      </c>
      <c r="AF42" s="18">
        <f t="shared" si="2"/>
        <v>0</v>
      </c>
      <c r="AG42" s="19">
        <f t="shared" si="3"/>
        <v>0</v>
      </c>
    </row>
    <row r="43" spans="3:33" ht="15.75">
      <c r="C43" s="13">
        <v>32</v>
      </c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6">
        <f t="shared" si="0"/>
        <v>0</v>
      </c>
      <c r="AE43" s="17">
        <f t="shared" si="1"/>
        <v>0</v>
      </c>
      <c r="AF43" s="18">
        <f t="shared" si="2"/>
        <v>0</v>
      </c>
      <c r="AG43" s="19">
        <f t="shared" si="3"/>
        <v>0</v>
      </c>
    </row>
    <row r="44" spans="3:33" ht="15.75">
      <c r="C44" s="13">
        <v>33</v>
      </c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6">
        <f t="shared" si="0"/>
        <v>0</v>
      </c>
      <c r="AE44" s="17">
        <f t="shared" si="1"/>
        <v>0</v>
      </c>
      <c r="AF44" s="18">
        <f t="shared" si="2"/>
        <v>0</v>
      </c>
      <c r="AG44" s="19">
        <f t="shared" si="3"/>
        <v>0</v>
      </c>
    </row>
    <row r="45" spans="3:33" ht="15.75">
      <c r="C45" s="13">
        <v>34</v>
      </c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6">
        <f t="shared" si="0"/>
        <v>0</v>
      </c>
      <c r="AE45" s="17">
        <f t="shared" si="1"/>
        <v>0</v>
      </c>
      <c r="AF45" s="18">
        <f t="shared" si="2"/>
        <v>0</v>
      </c>
      <c r="AG45" s="19">
        <f t="shared" si="3"/>
        <v>0</v>
      </c>
    </row>
    <row r="46" spans="3:33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3:33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3:33"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4:32"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4:32"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4:32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4:32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4:32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4:32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4:32"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8" spans="4:32">
      <c r="D58" s="26" t="s">
        <v>68</v>
      </c>
      <c r="E58" s="27" t="s">
        <v>17</v>
      </c>
      <c r="F58" s="27" t="s">
        <v>18</v>
      </c>
      <c r="G58" s="27" t="s">
        <v>19</v>
      </c>
      <c r="H58" s="27" t="s">
        <v>20</v>
      </c>
      <c r="I58" s="27" t="s">
        <v>21</v>
      </c>
      <c r="J58" s="27" t="s">
        <v>22</v>
      </c>
      <c r="K58" s="27" t="s">
        <v>23</v>
      </c>
      <c r="L58" s="27" t="s">
        <v>24</v>
      </c>
      <c r="M58" s="27" t="s">
        <v>25</v>
      </c>
      <c r="N58" s="27" t="s">
        <v>26</v>
      </c>
      <c r="O58" s="27" t="s">
        <v>27</v>
      </c>
      <c r="P58" s="27" t="s">
        <v>28</v>
      </c>
      <c r="Q58" s="27" t="s">
        <v>29</v>
      </c>
      <c r="R58" s="27" t="s">
        <v>30</v>
      </c>
      <c r="S58" s="27" t="s">
        <v>31</v>
      </c>
      <c r="T58" s="27" t="s">
        <v>32</v>
      </c>
      <c r="U58" s="27" t="s">
        <v>33</v>
      </c>
      <c r="V58" s="27" t="s">
        <v>34</v>
      </c>
      <c r="W58" s="27" t="s">
        <v>35</v>
      </c>
      <c r="X58" s="27" t="s">
        <v>36</v>
      </c>
      <c r="Y58" s="27" t="s">
        <v>37</v>
      </c>
      <c r="Z58" s="27" t="s">
        <v>38</v>
      </c>
      <c r="AA58" s="27" t="s">
        <v>39</v>
      </c>
      <c r="AB58" s="27" t="s">
        <v>40</v>
      </c>
      <c r="AC58" s="27" t="s">
        <v>41</v>
      </c>
      <c r="AD58" s="28" t="s">
        <v>69</v>
      </c>
      <c r="AE58" s="29"/>
      <c r="AF58" s="27" t="s">
        <v>70</v>
      </c>
    </row>
    <row r="59" spans="4:32">
      <c r="D59" s="30" t="s">
        <v>71</v>
      </c>
      <c r="E59" s="31">
        <f>COUNTIF(E12:E45,"✔")</f>
        <v>5</v>
      </c>
      <c r="F59" s="31">
        <f t="shared" ref="F59:AC59" si="4">COUNTIF(F12:F45,"✔")</f>
        <v>3</v>
      </c>
      <c r="G59" s="31">
        <f t="shared" si="4"/>
        <v>0</v>
      </c>
      <c r="H59" s="31">
        <f t="shared" si="4"/>
        <v>6</v>
      </c>
      <c r="I59" s="31">
        <f t="shared" si="4"/>
        <v>4</v>
      </c>
      <c r="J59" s="31">
        <f t="shared" si="4"/>
        <v>4</v>
      </c>
      <c r="K59" s="31">
        <f t="shared" si="4"/>
        <v>7</v>
      </c>
      <c r="L59" s="31">
        <f t="shared" si="4"/>
        <v>2</v>
      </c>
      <c r="M59" s="31">
        <f t="shared" si="4"/>
        <v>4</v>
      </c>
      <c r="N59" s="31">
        <f t="shared" si="4"/>
        <v>4</v>
      </c>
      <c r="O59" s="31">
        <f t="shared" si="4"/>
        <v>8</v>
      </c>
      <c r="P59" s="31">
        <f t="shared" si="4"/>
        <v>3</v>
      </c>
      <c r="Q59" s="31">
        <f t="shared" si="4"/>
        <v>8</v>
      </c>
      <c r="R59" s="31">
        <f t="shared" si="4"/>
        <v>4</v>
      </c>
      <c r="S59" s="31">
        <f t="shared" si="4"/>
        <v>5</v>
      </c>
      <c r="T59" s="31">
        <f t="shared" si="4"/>
        <v>6</v>
      </c>
      <c r="U59" s="31">
        <f t="shared" si="4"/>
        <v>4</v>
      </c>
      <c r="V59" s="31">
        <f t="shared" si="4"/>
        <v>5</v>
      </c>
      <c r="W59" s="31">
        <f t="shared" si="4"/>
        <v>3</v>
      </c>
      <c r="X59" s="31">
        <f t="shared" si="4"/>
        <v>9</v>
      </c>
      <c r="Y59" s="31">
        <f t="shared" si="4"/>
        <v>2</v>
      </c>
      <c r="Z59" s="31">
        <f t="shared" si="4"/>
        <v>2</v>
      </c>
      <c r="AA59" s="31">
        <f t="shared" si="4"/>
        <v>8</v>
      </c>
      <c r="AB59" s="31">
        <f t="shared" si="4"/>
        <v>1</v>
      </c>
      <c r="AC59" s="31">
        <f t="shared" si="4"/>
        <v>1</v>
      </c>
      <c r="AD59" s="16">
        <f>SUM(E59:AC59)</f>
        <v>108</v>
      </c>
      <c r="AE59" s="32"/>
      <c r="AF59" s="33">
        <f>AD59/$AD$63</f>
        <v>0.3323076923076923</v>
      </c>
    </row>
    <row r="60" spans="4:32">
      <c r="D60" s="34" t="s">
        <v>72</v>
      </c>
      <c r="E60" s="31">
        <f t="shared" ref="E60:K60" si="5">COUNTIF(E12:E46,"o")</f>
        <v>0</v>
      </c>
      <c r="F60" s="31">
        <f t="shared" si="5"/>
        <v>0</v>
      </c>
      <c r="G60" s="31">
        <f t="shared" si="5"/>
        <v>0</v>
      </c>
      <c r="H60" s="31">
        <f t="shared" si="5"/>
        <v>0</v>
      </c>
      <c r="I60" s="31">
        <f t="shared" si="5"/>
        <v>0</v>
      </c>
      <c r="J60" s="31">
        <f t="shared" si="5"/>
        <v>0</v>
      </c>
      <c r="K60" s="31">
        <f t="shared" si="5"/>
        <v>0</v>
      </c>
      <c r="L60" s="31">
        <f>COUNTIF(L12:L46,"o")</f>
        <v>0</v>
      </c>
      <c r="M60" s="31">
        <f>COUNTIF(M12:M46,"o")</f>
        <v>0</v>
      </c>
      <c r="N60" s="31">
        <f>COUNTIF(N12:N46,"o")</f>
        <v>0</v>
      </c>
      <c r="O60" s="31">
        <f t="shared" ref="O60:AC60" si="6">COUNTIF(O12:O46,"o")</f>
        <v>0</v>
      </c>
      <c r="P60" s="31">
        <f t="shared" si="6"/>
        <v>0</v>
      </c>
      <c r="Q60" s="31">
        <f t="shared" si="6"/>
        <v>0</v>
      </c>
      <c r="R60" s="31">
        <f t="shared" si="6"/>
        <v>0</v>
      </c>
      <c r="S60" s="31">
        <f t="shared" si="6"/>
        <v>0</v>
      </c>
      <c r="T60" s="31">
        <f t="shared" si="6"/>
        <v>0</v>
      </c>
      <c r="U60" s="31">
        <f t="shared" si="6"/>
        <v>0</v>
      </c>
      <c r="V60" s="31">
        <f t="shared" si="6"/>
        <v>0</v>
      </c>
      <c r="W60" s="31">
        <f t="shared" si="6"/>
        <v>0</v>
      </c>
      <c r="X60" s="31">
        <f t="shared" si="6"/>
        <v>0</v>
      </c>
      <c r="Y60" s="31">
        <f t="shared" si="6"/>
        <v>0</v>
      </c>
      <c r="Z60" s="31">
        <f t="shared" si="6"/>
        <v>0</v>
      </c>
      <c r="AA60" s="31">
        <f t="shared" si="6"/>
        <v>0</v>
      </c>
      <c r="AB60" s="31">
        <f t="shared" si="6"/>
        <v>0</v>
      </c>
      <c r="AC60" s="31">
        <f t="shared" si="6"/>
        <v>0</v>
      </c>
      <c r="AD60" s="35">
        <f>SUM(E60:AC60)</f>
        <v>0</v>
      </c>
      <c r="AE60" s="32"/>
      <c r="AF60" s="36">
        <f>AD60/$AD$63</f>
        <v>0</v>
      </c>
    </row>
    <row r="61" spans="4:32">
      <c r="D61" s="37" t="s">
        <v>73</v>
      </c>
      <c r="E61" s="31">
        <f>COUNTIF(E12:E45,"X")</f>
        <v>8</v>
      </c>
      <c r="F61" s="31">
        <f t="shared" ref="F61:AC61" si="7">COUNTIF(F12:F45,"X")</f>
        <v>10</v>
      </c>
      <c r="G61" s="31">
        <f t="shared" si="7"/>
        <v>11</v>
      </c>
      <c r="H61" s="31">
        <f t="shared" si="7"/>
        <v>7</v>
      </c>
      <c r="I61" s="31">
        <f t="shared" si="7"/>
        <v>9</v>
      </c>
      <c r="J61" s="31">
        <f t="shared" si="7"/>
        <v>9</v>
      </c>
      <c r="K61" s="31">
        <f t="shared" si="7"/>
        <v>6</v>
      </c>
      <c r="L61" s="31">
        <f t="shared" si="7"/>
        <v>11</v>
      </c>
      <c r="M61" s="31">
        <f t="shared" si="7"/>
        <v>9</v>
      </c>
      <c r="N61" s="31">
        <f t="shared" si="7"/>
        <v>8</v>
      </c>
      <c r="O61" s="31">
        <f t="shared" si="7"/>
        <v>5</v>
      </c>
      <c r="P61" s="31">
        <f t="shared" si="7"/>
        <v>10</v>
      </c>
      <c r="Q61" s="31">
        <f t="shared" si="7"/>
        <v>4</v>
      </c>
      <c r="R61" s="31">
        <f t="shared" si="7"/>
        <v>9</v>
      </c>
      <c r="S61" s="31">
        <f t="shared" si="7"/>
        <v>8</v>
      </c>
      <c r="T61" s="31">
        <f t="shared" si="7"/>
        <v>7</v>
      </c>
      <c r="U61" s="31">
        <f t="shared" si="7"/>
        <v>9</v>
      </c>
      <c r="V61" s="31">
        <f t="shared" si="7"/>
        <v>8</v>
      </c>
      <c r="W61" s="31">
        <f t="shared" si="7"/>
        <v>10</v>
      </c>
      <c r="X61" s="31">
        <f t="shared" si="7"/>
        <v>4</v>
      </c>
      <c r="Y61" s="31">
        <f t="shared" si="7"/>
        <v>7</v>
      </c>
      <c r="Z61" s="31">
        <f t="shared" si="7"/>
        <v>8</v>
      </c>
      <c r="AA61" s="31">
        <f t="shared" si="7"/>
        <v>2</v>
      </c>
      <c r="AB61" s="31">
        <f t="shared" si="7"/>
        <v>9</v>
      </c>
      <c r="AC61" s="31">
        <f t="shared" si="7"/>
        <v>9</v>
      </c>
      <c r="AD61" s="38">
        <f t="shared" ref="AD61:AD62" si="8">SUM(E61:AC61)</f>
        <v>197</v>
      </c>
      <c r="AE61" s="32"/>
      <c r="AF61" s="39">
        <f>AD61/$AD$63</f>
        <v>0.60615384615384615</v>
      </c>
    </row>
    <row r="62" spans="4:32" ht="18.75">
      <c r="D62" s="40" t="s">
        <v>74</v>
      </c>
      <c r="E62" s="31">
        <f>COUNTIF(E12:E45,"–")</f>
        <v>0</v>
      </c>
      <c r="F62" s="31">
        <f t="shared" ref="F62:AC62" si="9">COUNTIF(F12:F45,"–")</f>
        <v>0</v>
      </c>
      <c r="G62" s="31">
        <f t="shared" si="9"/>
        <v>2</v>
      </c>
      <c r="H62" s="31">
        <f t="shared" si="9"/>
        <v>0</v>
      </c>
      <c r="I62" s="31">
        <f t="shared" si="9"/>
        <v>0</v>
      </c>
      <c r="J62" s="31">
        <f t="shared" si="9"/>
        <v>0</v>
      </c>
      <c r="K62" s="31">
        <f t="shared" si="9"/>
        <v>0</v>
      </c>
      <c r="L62" s="31">
        <f t="shared" si="9"/>
        <v>0</v>
      </c>
      <c r="M62" s="31">
        <f t="shared" si="9"/>
        <v>0</v>
      </c>
      <c r="N62" s="31">
        <f t="shared" si="9"/>
        <v>1</v>
      </c>
      <c r="O62" s="31">
        <f t="shared" si="9"/>
        <v>0</v>
      </c>
      <c r="P62" s="31">
        <f t="shared" si="9"/>
        <v>0</v>
      </c>
      <c r="Q62" s="31">
        <f t="shared" si="9"/>
        <v>1</v>
      </c>
      <c r="R62" s="31">
        <f t="shared" si="9"/>
        <v>0</v>
      </c>
      <c r="S62" s="31">
        <f t="shared" si="9"/>
        <v>0</v>
      </c>
      <c r="T62" s="31">
        <f t="shared" si="9"/>
        <v>0</v>
      </c>
      <c r="U62" s="31">
        <f t="shared" si="9"/>
        <v>0</v>
      </c>
      <c r="V62" s="31">
        <f t="shared" si="9"/>
        <v>0</v>
      </c>
      <c r="W62" s="31">
        <f t="shared" si="9"/>
        <v>0</v>
      </c>
      <c r="X62" s="31">
        <f t="shared" si="9"/>
        <v>0</v>
      </c>
      <c r="Y62" s="31">
        <f t="shared" si="9"/>
        <v>4</v>
      </c>
      <c r="Z62" s="31">
        <f t="shared" si="9"/>
        <v>3</v>
      </c>
      <c r="AA62" s="31">
        <f t="shared" si="9"/>
        <v>3</v>
      </c>
      <c r="AB62" s="31">
        <f t="shared" si="9"/>
        <v>3</v>
      </c>
      <c r="AC62" s="31">
        <f t="shared" si="9"/>
        <v>3</v>
      </c>
      <c r="AD62" s="17">
        <f t="shared" si="8"/>
        <v>20</v>
      </c>
      <c r="AE62" s="32"/>
      <c r="AF62" s="41">
        <f>AD62/$AD$63</f>
        <v>6.1538461538461542E-2</v>
      </c>
    </row>
    <row r="63" spans="4:32">
      <c r="D63" s="42" t="s">
        <v>69</v>
      </c>
      <c r="E63" s="43">
        <f t="shared" ref="E63:AD63" si="10">SUM(E59:E62)</f>
        <v>13</v>
      </c>
      <c r="F63" s="43">
        <f t="shared" si="10"/>
        <v>13</v>
      </c>
      <c r="G63" s="43">
        <f t="shared" si="10"/>
        <v>13</v>
      </c>
      <c r="H63" s="43">
        <f t="shared" si="10"/>
        <v>13</v>
      </c>
      <c r="I63" s="43">
        <f t="shared" si="10"/>
        <v>13</v>
      </c>
      <c r="J63" s="43">
        <f t="shared" si="10"/>
        <v>13</v>
      </c>
      <c r="K63" s="43">
        <f t="shared" si="10"/>
        <v>13</v>
      </c>
      <c r="L63" s="43">
        <f t="shared" si="10"/>
        <v>13</v>
      </c>
      <c r="M63" s="43">
        <f t="shared" si="10"/>
        <v>13</v>
      </c>
      <c r="N63" s="43">
        <f t="shared" si="10"/>
        <v>13</v>
      </c>
      <c r="O63" s="43">
        <f t="shared" si="10"/>
        <v>13</v>
      </c>
      <c r="P63" s="43">
        <f t="shared" si="10"/>
        <v>13</v>
      </c>
      <c r="Q63" s="43">
        <f t="shared" si="10"/>
        <v>13</v>
      </c>
      <c r="R63" s="43">
        <f t="shared" si="10"/>
        <v>13</v>
      </c>
      <c r="S63" s="43">
        <f t="shared" si="10"/>
        <v>13</v>
      </c>
      <c r="T63" s="43">
        <f t="shared" si="10"/>
        <v>13</v>
      </c>
      <c r="U63" s="43">
        <f t="shared" si="10"/>
        <v>13</v>
      </c>
      <c r="V63" s="43">
        <f t="shared" si="10"/>
        <v>13</v>
      </c>
      <c r="W63" s="43">
        <f t="shared" si="10"/>
        <v>13</v>
      </c>
      <c r="X63" s="43">
        <f t="shared" si="10"/>
        <v>13</v>
      </c>
      <c r="Y63" s="43">
        <f t="shared" si="10"/>
        <v>13</v>
      </c>
      <c r="Z63" s="43">
        <f t="shared" si="10"/>
        <v>13</v>
      </c>
      <c r="AA63" s="43">
        <f t="shared" si="10"/>
        <v>13</v>
      </c>
      <c r="AB63" s="43">
        <f t="shared" si="10"/>
        <v>13</v>
      </c>
      <c r="AC63" s="43">
        <f t="shared" si="10"/>
        <v>13</v>
      </c>
      <c r="AD63" s="43">
        <f t="shared" si="10"/>
        <v>325</v>
      </c>
      <c r="AE63" s="31"/>
      <c r="AF63" s="44">
        <f>SUM(AF59:AF62)</f>
        <v>1</v>
      </c>
    </row>
    <row r="64" spans="4:32">
      <c r="D64" s="45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7"/>
    </row>
    <row r="65" spans="4:31">
      <c r="D65" s="45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8"/>
      <c r="AE65" s="48"/>
    </row>
    <row r="66" spans="4:31">
      <c r="AD66" s="48"/>
      <c r="AE66" s="48"/>
    </row>
    <row r="67" spans="4:31">
      <c r="E67" s="149" t="s">
        <v>75</v>
      </c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1"/>
      <c r="AD67" s="48"/>
      <c r="AE67" s="48"/>
    </row>
    <row r="68" spans="4:31">
      <c r="E68" s="152" t="s">
        <v>76</v>
      </c>
      <c r="F68" s="153"/>
      <c r="G68" s="153"/>
      <c r="H68" s="153"/>
      <c r="I68" s="154"/>
      <c r="J68" s="155" t="s">
        <v>77</v>
      </c>
      <c r="K68" s="156"/>
      <c r="L68" s="156"/>
      <c r="M68" s="156"/>
      <c r="N68" s="156"/>
      <c r="O68" s="156"/>
      <c r="P68" s="156"/>
      <c r="Q68" s="156"/>
      <c r="R68" s="156"/>
      <c r="S68" s="156"/>
      <c r="T68" s="158" t="s">
        <v>78</v>
      </c>
      <c r="U68" s="158"/>
      <c r="V68" s="158"/>
      <c r="W68" s="158"/>
      <c r="X68" s="158"/>
      <c r="Y68" s="158"/>
      <c r="Z68" s="158"/>
      <c r="AA68" s="158"/>
      <c r="AB68" s="158"/>
      <c r="AC68" s="158"/>
      <c r="AD68" s="48"/>
      <c r="AE68" s="48"/>
    </row>
    <row r="69" spans="4:31">
      <c r="E69" s="49" t="s">
        <v>22</v>
      </c>
      <c r="F69" s="49" t="s">
        <v>27</v>
      </c>
      <c r="G69" s="49" t="s">
        <v>37</v>
      </c>
      <c r="H69" s="49" t="s">
        <v>38</v>
      </c>
      <c r="I69" s="49" t="s">
        <v>39</v>
      </c>
      <c r="J69" s="50" t="s">
        <v>17</v>
      </c>
      <c r="K69" s="50" t="s">
        <v>18</v>
      </c>
      <c r="L69" s="50" t="s">
        <v>19</v>
      </c>
      <c r="M69" s="50" t="s">
        <v>23</v>
      </c>
      <c r="N69" s="50" t="s">
        <v>25</v>
      </c>
      <c r="O69" s="50" t="s">
        <v>28</v>
      </c>
      <c r="P69" s="50" t="s">
        <v>31</v>
      </c>
      <c r="Q69" s="50" t="s">
        <v>32</v>
      </c>
      <c r="R69" s="50" t="s">
        <v>33</v>
      </c>
      <c r="S69" s="50" t="s">
        <v>35</v>
      </c>
      <c r="T69" s="51" t="s">
        <v>20</v>
      </c>
      <c r="U69" s="51" t="s">
        <v>21</v>
      </c>
      <c r="V69" s="51" t="s">
        <v>24</v>
      </c>
      <c r="W69" s="51" t="s">
        <v>26</v>
      </c>
      <c r="X69" s="52" t="s">
        <v>29</v>
      </c>
      <c r="Y69" s="52" t="s">
        <v>30</v>
      </c>
      <c r="Z69" s="52" t="s">
        <v>34</v>
      </c>
      <c r="AA69" s="52" t="s">
        <v>36</v>
      </c>
      <c r="AB69" s="52" t="s">
        <v>40</v>
      </c>
      <c r="AC69" s="52" t="s">
        <v>41</v>
      </c>
      <c r="AD69" s="48"/>
      <c r="AE69" s="48"/>
    </row>
    <row r="70" spans="4:31">
      <c r="D70" s="53" t="s">
        <v>71</v>
      </c>
      <c r="E70" s="138">
        <f>SUM(J59,O59,Y59,Z59,AA59)</f>
        <v>24</v>
      </c>
      <c r="F70" s="138"/>
      <c r="G70" s="138"/>
      <c r="H70" s="138"/>
      <c r="I70" s="138"/>
      <c r="J70" s="139">
        <f>SUM(E59,F59,G59,K59,M59,P59,S59,T59,U59,W59)</f>
        <v>40</v>
      </c>
      <c r="K70" s="140"/>
      <c r="L70" s="140"/>
      <c r="M70" s="140"/>
      <c r="N70" s="140"/>
      <c r="O70" s="140"/>
      <c r="P70" s="140"/>
      <c r="Q70" s="140"/>
      <c r="R70" s="140"/>
      <c r="S70" s="141"/>
      <c r="T70" s="138">
        <f>SUM(H59,I59,L59,N59,Q59,R59,V59,X59,AB59,AC59)</f>
        <v>44</v>
      </c>
      <c r="U70" s="138"/>
      <c r="V70" s="138"/>
      <c r="W70" s="138"/>
      <c r="X70" s="138"/>
      <c r="Y70" s="138"/>
      <c r="Z70" s="138"/>
      <c r="AA70" s="138"/>
      <c r="AB70" s="138"/>
      <c r="AC70" s="138"/>
      <c r="AD70" s="54">
        <f>SUM(E70,J70,T70)</f>
        <v>108</v>
      </c>
      <c r="AE70" s="55"/>
    </row>
    <row r="71" spans="4:31">
      <c r="D71" s="34" t="s">
        <v>72</v>
      </c>
      <c r="E71" s="176">
        <f>SUM(J60,O60,Y60,Z60,AA60)</f>
        <v>0</v>
      </c>
      <c r="F71" s="176"/>
      <c r="G71" s="176"/>
      <c r="H71" s="176"/>
      <c r="I71" s="176"/>
      <c r="J71" s="177">
        <f>SUM(E60,F60,G60,K60,M60,P60,S60,T60,U60,W60)</f>
        <v>0</v>
      </c>
      <c r="K71" s="178"/>
      <c r="L71" s="178"/>
      <c r="M71" s="178"/>
      <c r="N71" s="178"/>
      <c r="O71" s="178"/>
      <c r="P71" s="178"/>
      <c r="Q71" s="178"/>
      <c r="R71" s="178"/>
      <c r="S71" s="179"/>
      <c r="T71" s="176">
        <f>SUM(H60,I60,L60,N60,Q60,R60,V60,X60,AB60,AC60)</f>
        <v>0</v>
      </c>
      <c r="U71" s="176"/>
      <c r="V71" s="176"/>
      <c r="W71" s="176"/>
      <c r="X71" s="176"/>
      <c r="Y71" s="176"/>
      <c r="Z71" s="176"/>
      <c r="AA71" s="176"/>
      <c r="AB71" s="176"/>
      <c r="AC71" s="176"/>
      <c r="AD71" s="56">
        <f>SUM(E71,J71,T71)</f>
        <v>0</v>
      </c>
      <c r="AE71" s="55"/>
    </row>
    <row r="72" spans="4:31">
      <c r="D72" s="57" t="s">
        <v>79</v>
      </c>
      <c r="E72" s="142">
        <f>SUM(J61,O61,Y61,Z61,AA61)</f>
        <v>31</v>
      </c>
      <c r="F72" s="142"/>
      <c r="G72" s="142"/>
      <c r="H72" s="142"/>
      <c r="I72" s="142"/>
      <c r="J72" s="143">
        <f>SUM(E61,F61,G61,K61,M61,P61,S61,T61,U61,W61)</f>
        <v>88</v>
      </c>
      <c r="K72" s="144"/>
      <c r="L72" s="144"/>
      <c r="M72" s="144"/>
      <c r="N72" s="144"/>
      <c r="O72" s="144"/>
      <c r="P72" s="144"/>
      <c r="Q72" s="144"/>
      <c r="R72" s="144"/>
      <c r="S72" s="145"/>
      <c r="T72" s="142">
        <f>SUM(H61,I61,L61,N61,Q61,R61,V61,X61,AB61,AC61)</f>
        <v>78</v>
      </c>
      <c r="U72" s="142"/>
      <c r="V72" s="142"/>
      <c r="W72" s="142"/>
      <c r="X72" s="142"/>
      <c r="Y72" s="142"/>
      <c r="Z72" s="142"/>
      <c r="AA72" s="142"/>
      <c r="AB72" s="142"/>
      <c r="AC72" s="142"/>
      <c r="AD72" s="58">
        <f>SUM(E72,J72,T72)</f>
        <v>197</v>
      </c>
      <c r="AE72" s="55"/>
    </row>
    <row r="73" spans="4:31" ht="18.75">
      <c r="D73" s="59" t="s">
        <v>74</v>
      </c>
      <c r="E73" s="130">
        <f>SUM(J62,O62,Y62,Z62,AA62)</f>
        <v>10</v>
      </c>
      <c r="F73" s="130"/>
      <c r="G73" s="130"/>
      <c r="H73" s="130"/>
      <c r="I73" s="130"/>
      <c r="J73" s="131">
        <f>SUM(E62,F62,G62,K62,M62,P62,S62,T62,U62,W62)</f>
        <v>2</v>
      </c>
      <c r="K73" s="132"/>
      <c r="L73" s="132"/>
      <c r="M73" s="132"/>
      <c r="N73" s="132"/>
      <c r="O73" s="132"/>
      <c r="P73" s="132"/>
      <c r="Q73" s="132"/>
      <c r="R73" s="132"/>
      <c r="S73" s="133"/>
      <c r="T73" s="130">
        <f>SUM(H62,I62,L62,N62,Q62,R62,V62,X62,AB62,AC62)</f>
        <v>8</v>
      </c>
      <c r="U73" s="130"/>
      <c r="V73" s="130"/>
      <c r="W73" s="130"/>
      <c r="X73" s="130"/>
      <c r="Y73" s="130"/>
      <c r="Z73" s="130"/>
      <c r="AA73" s="130"/>
      <c r="AB73" s="130"/>
      <c r="AC73" s="130"/>
      <c r="AD73" s="60">
        <f>SUM(E73,J73,T73)</f>
        <v>20</v>
      </c>
      <c r="AE73" s="55"/>
    </row>
    <row r="74" spans="4:31">
      <c r="D74" s="61" t="s">
        <v>80</v>
      </c>
      <c r="E74" s="134">
        <f>SUM(E70:I73)</f>
        <v>65</v>
      </c>
      <c r="F74" s="134"/>
      <c r="G74" s="134"/>
      <c r="H74" s="134"/>
      <c r="I74" s="134"/>
      <c r="J74" s="135">
        <f>SUM(J70:S73)</f>
        <v>130</v>
      </c>
      <c r="K74" s="136"/>
      <c r="L74" s="136"/>
      <c r="M74" s="136"/>
      <c r="N74" s="136"/>
      <c r="O74" s="136"/>
      <c r="P74" s="136"/>
      <c r="Q74" s="136"/>
      <c r="R74" s="136"/>
      <c r="S74" s="137"/>
      <c r="T74" s="134">
        <f>SUM(T70:AC73)</f>
        <v>130</v>
      </c>
      <c r="U74" s="134"/>
      <c r="V74" s="134"/>
      <c r="W74" s="134"/>
      <c r="X74" s="134"/>
      <c r="Y74" s="134"/>
      <c r="Z74" s="134"/>
      <c r="AA74" s="134"/>
      <c r="AB74" s="134"/>
      <c r="AC74" s="134"/>
      <c r="AD74" s="62">
        <f>SUM(E74,J74,T74)</f>
        <v>325</v>
      </c>
      <c r="AE74" s="55"/>
    </row>
    <row r="77" spans="4:31" ht="186" customHeight="1">
      <c r="D77" s="63" t="s">
        <v>81</v>
      </c>
      <c r="E77" s="64" t="s">
        <v>82</v>
      </c>
      <c r="F77" s="65" t="s">
        <v>77</v>
      </c>
      <c r="G77" s="66" t="s">
        <v>78</v>
      </c>
    </row>
    <row r="78" spans="4:31">
      <c r="D78" s="53" t="s">
        <v>71</v>
      </c>
      <c r="E78" s="67">
        <f>E70/$E$74</f>
        <v>0.36923076923076925</v>
      </c>
      <c r="F78" s="67">
        <f>J70/$J$74</f>
        <v>0.30769230769230771</v>
      </c>
      <c r="G78" s="67">
        <f>T70/$T$74</f>
        <v>0.33846153846153848</v>
      </c>
    </row>
    <row r="79" spans="4:31">
      <c r="D79" s="68" t="s">
        <v>83</v>
      </c>
      <c r="E79" s="67">
        <f>E71/$E$74</f>
        <v>0</v>
      </c>
      <c r="F79" s="67">
        <f>J71/$J$74</f>
        <v>0</v>
      </c>
      <c r="G79" s="67">
        <f>T71/$T$74</f>
        <v>0</v>
      </c>
    </row>
    <row r="80" spans="4:31">
      <c r="D80" s="57" t="s">
        <v>84</v>
      </c>
      <c r="E80" s="69">
        <f>E72/$E$74</f>
        <v>0.47692307692307695</v>
      </c>
      <c r="F80" s="69">
        <f>J72/$J$74</f>
        <v>0.67692307692307696</v>
      </c>
      <c r="G80" s="69">
        <f>T72/$T$74</f>
        <v>0.6</v>
      </c>
    </row>
    <row r="81" spans="4:7" ht="18.75">
      <c r="D81" s="59" t="s">
        <v>74</v>
      </c>
      <c r="E81" s="70">
        <f>E73/$E$74</f>
        <v>0.15384615384615385</v>
      </c>
      <c r="F81" s="70">
        <f>J73/$J$74</f>
        <v>1.5384615384615385E-2</v>
      </c>
      <c r="G81" s="70">
        <f>T73/$T$74</f>
        <v>6.1538461538461542E-2</v>
      </c>
    </row>
    <row r="82" spans="4:7">
      <c r="E82" s="47">
        <f>SUM(E78:E81)</f>
        <v>1</v>
      </c>
      <c r="F82" s="47">
        <f>SUM(F78:F81)</f>
        <v>1</v>
      </c>
      <c r="G82" s="47">
        <f>SUM(G78:G81)</f>
        <v>1</v>
      </c>
    </row>
    <row r="100" spans="4:30" ht="18.75">
      <c r="D100" s="122" t="s">
        <v>85</v>
      </c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</row>
    <row r="101" spans="4:30" ht="15.75">
      <c r="D101" s="123" t="s">
        <v>86</v>
      </c>
      <c r="E101" s="124"/>
      <c r="F101" s="124"/>
      <c r="G101" s="125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7"/>
    </row>
    <row r="102" spans="4:30" ht="15.75">
      <c r="D102" s="119" t="s">
        <v>87</v>
      </c>
      <c r="E102" s="119"/>
      <c r="F102" s="119"/>
      <c r="G102" s="119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9"/>
    </row>
    <row r="103" spans="4:30" ht="15.75">
      <c r="D103" s="119" t="s">
        <v>88</v>
      </c>
      <c r="E103" s="119"/>
      <c r="F103" s="119"/>
      <c r="G103" s="119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1"/>
    </row>
    <row r="104" spans="4:30" ht="15.75">
      <c r="D104" s="119" t="s">
        <v>89</v>
      </c>
      <c r="E104" s="119"/>
      <c r="F104" s="119"/>
      <c r="G104" s="119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1"/>
    </row>
    <row r="105" spans="4:30" ht="15.75">
      <c r="D105" s="119" t="s">
        <v>90</v>
      </c>
      <c r="E105" s="119"/>
      <c r="F105" s="119"/>
      <c r="G105" s="119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1"/>
    </row>
    <row r="106" spans="4:30" ht="15.75">
      <c r="D106" s="119" t="s">
        <v>91</v>
      </c>
      <c r="E106" s="119"/>
      <c r="F106" s="119"/>
      <c r="G106" s="119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1"/>
    </row>
  </sheetData>
  <mergeCells count="48">
    <mergeCell ref="D2:AF2"/>
    <mergeCell ref="E7:P7"/>
    <mergeCell ref="R7:V7"/>
    <mergeCell ref="X7:Y7"/>
    <mergeCell ref="E8:P8"/>
    <mergeCell ref="R8:V8"/>
    <mergeCell ref="X8:Y8"/>
    <mergeCell ref="AD8:AI8"/>
    <mergeCell ref="C10:D10"/>
    <mergeCell ref="E10:I10"/>
    <mergeCell ref="J10:N10"/>
    <mergeCell ref="O10:S10"/>
    <mergeCell ref="T10:X10"/>
    <mergeCell ref="AD10:AG10"/>
    <mergeCell ref="AI12:AJ12"/>
    <mergeCell ref="E67:AC67"/>
    <mergeCell ref="E68:I68"/>
    <mergeCell ref="J68:S68"/>
    <mergeCell ref="T68:AC68"/>
    <mergeCell ref="Y10:AC10"/>
    <mergeCell ref="E70:I70"/>
    <mergeCell ref="J70:S70"/>
    <mergeCell ref="T70:AC70"/>
    <mergeCell ref="E71:I71"/>
    <mergeCell ref="J71:S71"/>
    <mergeCell ref="T71:AC71"/>
    <mergeCell ref="E72:I72"/>
    <mergeCell ref="J72:S72"/>
    <mergeCell ref="T72:AC72"/>
    <mergeCell ref="E73:I73"/>
    <mergeCell ref="J73:S73"/>
    <mergeCell ref="T73:AC73"/>
    <mergeCell ref="E74:I74"/>
    <mergeCell ref="J74:S74"/>
    <mergeCell ref="T74:AC74"/>
    <mergeCell ref="D100:AD100"/>
    <mergeCell ref="D101:G101"/>
    <mergeCell ref="H101:AD101"/>
    <mergeCell ref="D105:G105"/>
    <mergeCell ref="H105:AD105"/>
    <mergeCell ref="D106:G106"/>
    <mergeCell ref="H106:AD106"/>
    <mergeCell ref="D102:G102"/>
    <mergeCell ref="H102:AD102"/>
    <mergeCell ref="D103:G103"/>
    <mergeCell ref="H103:AD103"/>
    <mergeCell ref="D104:G104"/>
    <mergeCell ref="H104:AD104"/>
  </mergeCells>
  <dataValidations count="1">
    <dataValidation type="list" allowBlank="1" showInputMessage="1" showErrorMessage="1" sqref="E12:AC45">
      <formula1>$AJ$13:$AJ$16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92"/>
  <sheetViews>
    <sheetView topLeftCell="A28" zoomScale="37" workbookViewId="0">
      <selection activeCell="J10" sqref="J10:N10"/>
    </sheetView>
  </sheetViews>
  <sheetFormatPr baseColWidth="10" defaultRowHeight="15"/>
  <cols>
    <col min="4" max="4" width="46.85546875" customWidth="1"/>
  </cols>
  <sheetData>
    <row r="1" spans="3:35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3:35" ht="28.5">
      <c r="D2" s="167" t="s">
        <v>92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</row>
    <row r="6" spans="3:35">
      <c r="AD6" s="71"/>
      <c r="AE6" s="71"/>
    </row>
    <row r="7" spans="3:35" ht="21">
      <c r="D7" s="3" t="s">
        <v>1</v>
      </c>
      <c r="E7" s="168" t="s">
        <v>93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70"/>
      <c r="R7" s="171" t="s">
        <v>3</v>
      </c>
      <c r="S7" s="171"/>
      <c r="T7" s="171"/>
      <c r="U7" s="171"/>
      <c r="V7" s="171"/>
      <c r="X7" s="172">
        <v>14</v>
      </c>
      <c r="Y7" s="173"/>
    </row>
    <row r="8" spans="3:35" ht="23.25">
      <c r="D8" s="4" t="s">
        <v>4</v>
      </c>
      <c r="E8" s="174" t="s">
        <v>5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"/>
      <c r="R8" s="171" t="s">
        <v>6</v>
      </c>
      <c r="S8" s="171"/>
      <c r="T8" s="171"/>
      <c r="U8" s="171"/>
      <c r="V8" s="171"/>
      <c r="X8" s="172" t="s">
        <v>94</v>
      </c>
      <c r="Y8" s="173"/>
      <c r="AD8" s="175"/>
      <c r="AE8" s="175"/>
      <c r="AF8" s="175"/>
      <c r="AG8" s="175"/>
      <c r="AH8" s="175"/>
    </row>
    <row r="9" spans="3:35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3:35" ht="15.75">
      <c r="C10" s="162" t="s">
        <v>8</v>
      </c>
      <c r="D10" s="163"/>
      <c r="E10" s="164" t="s">
        <v>9</v>
      </c>
      <c r="F10" s="165"/>
      <c r="G10" s="165"/>
      <c r="H10" s="165"/>
      <c r="I10" s="166"/>
      <c r="J10" s="159" t="s">
        <v>10</v>
      </c>
      <c r="K10" s="160"/>
      <c r="L10" s="160"/>
      <c r="M10" s="160"/>
      <c r="N10" s="161"/>
      <c r="O10" s="159" t="s">
        <v>11</v>
      </c>
      <c r="P10" s="160"/>
      <c r="Q10" s="160"/>
      <c r="R10" s="160"/>
      <c r="S10" s="161"/>
      <c r="T10" s="159" t="s">
        <v>12</v>
      </c>
      <c r="U10" s="160"/>
      <c r="V10" s="160"/>
      <c r="W10" s="160"/>
      <c r="X10" s="161"/>
      <c r="Y10" s="159" t="s">
        <v>13</v>
      </c>
      <c r="Z10" s="160"/>
      <c r="AA10" s="160"/>
      <c r="AB10" s="160"/>
      <c r="AC10" s="161"/>
      <c r="AD10" s="146" t="s">
        <v>14</v>
      </c>
      <c r="AE10" s="146"/>
      <c r="AF10" s="146"/>
    </row>
    <row r="11" spans="3:35" ht="16.5" thickBot="1">
      <c r="C11" s="72" t="s">
        <v>15</v>
      </c>
      <c r="D11" s="73" t="s">
        <v>95</v>
      </c>
      <c r="E11" s="8" t="s">
        <v>17</v>
      </c>
      <c r="F11" s="8" t="s">
        <v>18</v>
      </c>
      <c r="G11" s="8" t="s">
        <v>19</v>
      </c>
      <c r="H11" s="8" t="s">
        <v>20</v>
      </c>
      <c r="I11" s="8" t="s">
        <v>21</v>
      </c>
      <c r="J11" s="8" t="s">
        <v>22</v>
      </c>
      <c r="K11" s="8" t="s">
        <v>23</v>
      </c>
      <c r="L11" s="8" t="s">
        <v>24</v>
      </c>
      <c r="M11" s="8" t="s">
        <v>25</v>
      </c>
      <c r="N11" s="8" t="s">
        <v>26</v>
      </c>
      <c r="O11" s="8" t="s">
        <v>27</v>
      </c>
      <c r="P11" s="8" t="s">
        <v>28</v>
      </c>
      <c r="Q11" s="8" t="s">
        <v>29</v>
      </c>
      <c r="R11" s="8" t="s">
        <v>30</v>
      </c>
      <c r="S11" s="8" t="s">
        <v>31</v>
      </c>
      <c r="T11" s="8" t="s">
        <v>32</v>
      </c>
      <c r="U11" s="8" t="s">
        <v>33</v>
      </c>
      <c r="V11" s="8" t="s">
        <v>34</v>
      </c>
      <c r="W11" s="8" t="s">
        <v>35</v>
      </c>
      <c r="X11" s="8" t="s">
        <v>36</v>
      </c>
      <c r="Y11" s="8" t="s">
        <v>37</v>
      </c>
      <c r="Z11" s="8" t="s">
        <v>38</v>
      </c>
      <c r="AA11" s="8" t="s">
        <v>39</v>
      </c>
      <c r="AB11" s="8" t="s">
        <v>40</v>
      </c>
      <c r="AC11" s="8" t="s">
        <v>41</v>
      </c>
      <c r="AD11" s="74" t="s">
        <v>42</v>
      </c>
      <c r="AE11" s="75" t="s">
        <v>96</v>
      </c>
      <c r="AF11" s="76" t="s">
        <v>45</v>
      </c>
    </row>
    <row r="12" spans="3:35" ht="15.75">
      <c r="C12" s="13">
        <v>1</v>
      </c>
      <c r="D12" s="14" t="s">
        <v>97</v>
      </c>
      <c r="E12" s="15" t="s">
        <v>47</v>
      </c>
      <c r="F12" s="15" t="s">
        <v>48</v>
      </c>
      <c r="G12" s="15" t="s">
        <v>48</v>
      </c>
      <c r="H12" s="15" t="s">
        <v>48</v>
      </c>
      <c r="I12" s="15" t="s">
        <v>47</v>
      </c>
      <c r="J12" s="15" t="s">
        <v>48</v>
      </c>
      <c r="K12" s="15" t="s">
        <v>48</v>
      </c>
      <c r="L12" s="15" t="s">
        <v>48</v>
      </c>
      <c r="M12" s="15" t="s">
        <v>48</v>
      </c>
      <c r="N12" s="15" t="s">
        <v>48</v>
      </c>
      <c r="O12" s="15" t="s">
        <v>47</v>
      </c>
      <c r="P12" s="15" t="s">
        <v>48</v>
      </c>
      <c r="Q12" s="15" t="s">
        <v>47</v>
      </c>
      <c r="R12" s="15" t="s">
        <v>48</v>
      </c>
      <c r="S12" s="15" t="s">
        <v>47</v>
      </c>
      <c r="T12" s="15" t="s">
        <v>48</v>
      </c>
      <c r="U12" s="15" t="s">
        <v>48</v>
      </c>
      <c r="V12" s="15" t="s">
        <v>48</v>
      </c>
      <c r="W12" s="15" t="s">
        <v>48</v>
      </c>
      <c r="X12" s="15" t="s">
        <v>48</v>
      </c>
      <c r="Y12" s="15" t="s">
        <v>48</v>
      </c>
      <c r="Z12" s="15" t="s">
        <v>48</v>
      </c>
      <c r="AA12" s="15" t="s">
        <v>47</v>
      </c>
      <c r="AB12" s="15" t="s">
        <v>48</v>
      </c>
      <c r="AC12" s="15" t="s">
        <v>48</v>
      </c>
      <c r="AD12" s="77">
        <f>COUNTIF(E12:AC12,"✔")</f>
        <v>6</v>
      </c>
      <c r="AE12" s="78">
        <f>COUNTIF(E12:AC12,"X")</f>
        <v>19</v>
      </c>
      <c r="AF12" s="79">
        <f>COUNTIF(E12:AC12,"–")</f>
        <v>0</v>
      </c>
      <c r="AH12" s="147" t="s">
        <v>50</v>
      </c>
      <c r="AI12" s="148"/>
    </row>
    <row r="13" spans="3:35" ht="15.75">
      <c r="C13" s="13">
        <v>2</v>
      </c>
      <c r="D13" s="14" t="s">
        <v>98</v>
      </c>
      <c r="E13" s="15" t="s">
        <v>47</v>
      </c>
      <c r="F13" s="15" t="s">
        <v>47</v>
      </c>
      <c r="G13" s="15" t="s">
        <v>47</v>
      </c>
      <c r="H13" s="15" t="s">
        <v>47</v>
      </c>
      <c r="I13" s="15" t="s">
        <v>47</v>
      </c>
      <c r="J13" s="15" t="s">
        <v>48</v>
      </c>
      <c r="K13" s="15" t="s">
        <v>47</v>
      </c>
      <c r="L13" s="15" t="s">
        <v>48</v>
      </c>
      <c r="M13" s="15" t="s">
        <v>47</v>
      </c>
      <c r="N13" s="15" t="s">
        <v>47</v>
      </c>
      <c r="O13" s="15" t="s">
        <v>47</v>
      </c>
      <c r="P13" s="15" t="s">
        <v>47</v>
      </c>
      <c r="Q13" s="15" t="s">
        <v>48</v>
      </c>
      <c r="R13" s="15" t="s">
        <v>48</v>
      </c>
      <c r="S13" s="15" t="s">
        <v>47</v>
      </c>
      <c r="T13" s="15" t="s">
        <v>48</v>
      </c>
      <c r="U13" s="15" t="s">
        <v>48</v>
      </c>
      <c r="V13" s="15" t="s">
        <v>48</v>
      </c>
      <c r="W13" s="15" t="s">
        <v>48</v>
      </c>
      <c r="X13" s="15" t="s">
        <v>47</v>
      </c>
      <c r="Y13" s="15" t="s">
        <v>47</v>
      </c>
      <c r="Z13" s="15" t="s">
        <v>47</v>
      </c>
      <c r="AA13" s="15" t="s">
        <v>47</v>
      </c>
      <c r="AB13" s="15" t="s">
        <v>48</v>
      </c>
      <c r="AC13" s="15" t="s">
        <v>48</v>
      </c>
      <c r="AD13" s="77">
        <f t="shared" ref="AD13:AD45" si="0">COUNTIF(E13:AC13,"✔")</f>
        <v>15</v>
      </c>
      <c r="AE13" s="78">
        <f t="shared" ref="AE13:AE45" si="1">COUNTIF(E13:AC13,"X")</f>
        <v>10</v>
      </c>
      <c r="AF13" s="79">
        <f t="shared" ref="AF13:AF45" si="2">COUNTIF(E13:AC13,"–")</f>
        <v>0</v>
      </c>
      <c r="AH13" s="80" t="s">
        <v>52</v>
      </c>
      <c r="AI13" s="21" t="s">
        <v>47</v>
      </c>
    </row>
    <row r="14" spans="3:35" ht="15.75">
      <c r="C14" s="13">
        <v>3</v>
      </c>
      <c r="D14" s="14" t="s">
        <v>99</v>
      </c>
      <c r="E14" s="15" t="s">
        <v>48</v>
      </c>
      <c r="F14" s="15" t="s">
        <v>48</v>
      </c>
      <c r="G14" s="15" t="s">
        <v>48</v>
      </c>
      <c r="H14" s="15" t="s">
        <v>47</v>
      </c>
      <c r="I14" s="15" t="s">
        <v>48</v>
      </c>
      <c r="J14" s="15" t="s">
        <v>48</v>
      </c>
      <c r="K14" s="15" t="s">
        <v>48</v>
      </c>
      <c r="L14" s="15" t="s">
        <v>48</v>
      </c>
      <c r="M14" s="15" t="s">
        <v>48</v>
      </c>
      <c r="N14" s="15" t="s">
        <v>48</v>
      </c>
      <c r="O14" s="15" t="s">
        <v>48</v>
      </c>
      <c r="P14" s="15" t="s">
        <v>48</v>
      </c>
      <c r="Q14" s="15" t="s">
        <v>47</v>
      </c>
      <c r="R14" s="15" t="s">
        <v>48</v>
      </c>
      <c r="S14" s="15" t="s">
        <v>48</v>
      </c>
      <c r="T14" s="15" t="s">
        <v>48</v>
      </c>
      <c r="U14" s="15" t="s">
        <v>48</v>
      </c>
      <c r="V14" s="15" t="s">
        <v>47</v>
      </c>
      <c r="W14" s="15" t="s">
        <v>48</v>
      </c>
      <c r="X14" s="15" t="s">
        <v>47</v>
      </c>
      <c r="Y14" s="15" t="s">
        <v>48</v>
      </c>
      <c r="Z14" s="15" t="s">
        <v>47</v>
      </c>
      <c r="AA14" s="15" t="s">
        <v>47</v>
      </c>
      <c r="AB14" s="15" t="s">
        <v>48</v>
      </c>
      <c r="AC14" s="15" t="s">
        <v>48</v>
      </c>
      <c r="AD14" s="77">
        <f t="shared" si="0"/>
        <v>6</v>
      </c>
      <c r="AE14" s="78">
        <f t="shared" si="1"/>
        <v>19</v>
      </c>
      <c r="AF14" s="79">
        <f t="shared" si="2"/>
        <v>0</v>
      </c>
      <c r="AH14" s="80" t="s">
        <v>57</v>
      </c>
      <c r="AI14" s="23" t="s">
        <v>48</v>
      </c>
    </row>
    <row r="15" spans="3:35" ht="19.5" thickBot="1">
      <c r="C15" s="13">
        <v>4</v>
      </c>
      <c r="D15" s="14" t="s">
        <v>100</v>
      </c>
      <c r="E15" s="15" t="s">
        <v>48</v>
      </c>
      <c r="F15" s="15" t="s">
        <v>47</v>
      </c>
      <c r="G15" s="15" t="s">
        <v>48</v>
      </c>
      <c r="H15" s="15" t="s">
        <v>47</v>
      </c>
      <c r="I15" s="15" t="s">
        <v>47</v>
      </c>
      <c r="J15" s="15" t="s">
        <v>48</v>
      </c>
      <c r="K15" s="15" t="s">
        <v>48</v>
      </c>
      <c r="L15" s="15" t="s">
        <v>47</v>
      </c>
      <c r="M15" s="15" t="s">
        <v>48</v>
      </c>
      <c r="N15" s="15" t="s">
        <v>47</v>
      </c>
      <c r="O15" s="15" t="s">
        <v>47</v>
      </c>
      <c r="P15" s="15" t="s">
        <v>47</v>
      </c>
      <c r="Q15" s="15" t="s">
        <v>48</v>
      </c>
      <c r="R15" s="15" t="s">
        <v>47</v>
      </c>
      <c r="S15" s="15" t="s">
        <v>48</v>
      </c>
      <c r="T15" s="15" t="s">
        <v>48</v>
      </c>
      <c r="U15" s="15" t="s">
        <v>47</v>
      </c>
      <c r="V15" s="15" t="s">
        <v>48</v>
      </c>
      <c r="W15" s="15" t="s">
        <v>47</v>
      </c>
      <c r="X15" s="15" t="s">
        <v>48</v>
      </c>
      <c r="Y15" s="15" t="s">
        <v>49</v>
      </c>
      <c r="Z15" s="15" t="s">
        <v>48</v>
      </c>
      <c r="AA15" s="15" t="s">
        <v>47</v>
      </c>
      <c r="AB15" s="15" t="s">
        <v>47</v>
      </c>
      <c r="AC15" s="15" t="s">
        <v>48</v>
      </c>
      <c r="AD15" s="77">
        <f t="shared" si="0"/>
        <v>12</v>
      </c>
      <c r="AE15" s="78">
        <f t="shared" si="1"/>
        <v>12</v>
      </c>
      <c r="AF15" s="79">
        <f t="shared" si="2"/>
        <v>1</v>
      </c>
      <c r="AH15" s="81" t="s">
        <v>59</v>
      </c>
      <c r="AI15" s="25" t="s">
        <v>49</v>
      </c>
    </row>
    <row r="16" spans="3:35" ht="15.75">
      <c r="C16" s="13">
        <v>5</v>
      </c>
      <c r="D16" s="14" t="s">
        <v>101</v>
      </c>
      <c r="E16" s="15" t="s">
        <v>48</v>
      </c>
      <c r="F16" s="15" t="s">
        <v>48</v>
      </c>
      <c r="G16" s="15" t="s">
        <v>48</v>
      </c>
      <c r="H16" s="15" t="s">
        <v>48</v>
      </c>
      <c r="I16" s="15" t="s">
        <v>47</v>
      </c>
      <c r="J16" s="15" t="s">
        <v>48</v>
      </c>
      <c r="K16" s="15" t="s">
        <v>47</v>
      </c>
      <c r="L16" s="15" t="s">
        <v>47</v>
      </c>
      <c r="M16" s="15" t="s">
        <v>47</v>
      </c>
      <c r="N16" s="15" t="s">
        <v>48</v>
      </c>
      <c r="O16" s="15" t="s">
        <v>47</v>
      </c>
      <c r="P16" s="15" t="s">
        <v>47</v>
      </c>
      <c r="Q16" s="15" t="s">
        <v>48</v>
      </c>
      <c r="R16" s="15" t="s">
        <v>47</v>
      </c>
      <c r="S16" s="15" t="s">
        <v>47</v>
      </c>
      <c r="T16" s="15" t="s">
        <v>48</v>
      </c>
      <c r="U16" s="15" t="s">
        <v>48</v>
      </c>
      <c r="V16" s="15" t="s">
        <v>49</v>
      </c>
      <c r="W16" s="15" t="s">
        <v>48</v>
      </c>
      <c r="X16" s="15" t="s">
        <v>47</v>
      </c>
      <c r="Y16" s="15" t="s">
        <v>48</v>
      </c>
      <c r="Z16" s="15" t="s">
        <v>48</v>
      </c>
      <c r="AA16" s="15" t="s">
        <v>48</v>
      </c>
      <c r="AB16" s="15" t="s">
        <v>48</v>
      </c>
      <c r="AC16" s="15" t="s">
        <v>48</v>
      </c>
      <c r="AD16" s="77">
        <f t="shared" si="0"/>
        <v>9</v>
      </c>
      <c r="AE16" s="78">
        <f t="shared" si="1"/>
        <v>15</v>
      </c>
      <c r="AF16" s="79">
        <f t="shared" si="2"/>
        <v>1</v>
      </c>
    </row>
    <row r="17" spans="3:32" ht="15.75">
      <c r="C17" s="13">
        <v>6</v>
      </c>
      <c r="D17" s="14" t="s">
        <v>102</v>
      </c>
      <c r="E17" s="15" t="s">
        <v>47</v>
      </c>
      <c r="F17" s="15" t="s">
        <v>47</v>
      </c>
      <c r="G17" s="15" t="s">
        <v>48</v>
      </c>
      <c r="H17" s="15" t="s">
        <v>47</v>
      </c>
      <c r="I17" s="15" t="s">
        <v>48</v>
      </c>
      <c r="J17" s="15" t="s">
        <v>48</v>
      </c>
      <c r="K17" s="15" t="s">
        <v>48</v>
      </c>
      <c r="L17" s="15" t="s">
        <v>48</v>
      </c>
      <c r="M17" s="15" t="s">
        <v>48</v>
      </c>
      <c r="N17" s="15" t="s">
        <v>47</v>
      </c>
      <c r="O17" s="15" t="s">
        <v>47</v>
      </c>
      <c r="P17" s="15" t="s">
        <v>48</v>
      </c>
      <c r="Q17" s="15" t="s">
        <v>48</v>
      </c>
      <c r="R17" s="15" t="s">
        <v>48</v>
      </c>
      <c r="S17" s="15" t="s">
        <v>48</v>
      </c>
      <c r="T17" s="15" t="s">
        <v>48</v>
      </c>
      <c r="U17" s="15" t="s">
        <v>48</v>
      </c>
      <c r="V17" s="15" t="s">
        <v>48</v>
      </c>
      <c r="W17" s="15" t="s">
        <v>48</v>
      </c>
      <c r="X17" s="15" t="s">
        <v>47</v>
      </c>
      <c r="Y17" s="15" t="s">
        <v>49</v>
      </c>
      <c r="Z17" s="15" t="s">
        <v>48</v>
      </c>
      <c r="AA17" s="15" t="s">
        <v>47</v>
      </c>
      <c r="AB17" s="15" t="s">
        <v>47</v>
      </c>
      <c r="AC17" s="15" t="s">
        <v>48</v>
      </c>
      <c r="AD17" s="77">
        <f t="shared" si="0"/>
        <v>8</v>
      </c>
      <c r="AE17" s="78">
        <f t="shared" si="1"/>
        <v>16</v>
      </c>
      <c r="AF17" s="79">
        <f t="shared" si="2"/>
        <v>1</v>
      </c>
    </row>
    <row r="18" spans="3:32" ht="15.75">
      <c r="C18" s="13">
        <v>7</v>
      </c>
      <c r="D18" s="14" t="s">
        <v>103</v>
      </c>
      <c r="E18" s="15" t="s">
        <v>47</v>
      </c>
      <c r="F18" s="15" t="s">
        <v>47</v>
      </c>
      <c r="G18" s="15" t="s">
        <v>48</v>
      </c>
      <c r="H18" s="15" t="s">
        <v>48</v>
      </c>
      <c r="I18" s="15" t="s">
        <v>48</v>
      </c>
      <c r="J18" s="15" t="s">
        <v>48</v>
      </c>
      <c r="K18" s="15" t="s">
        <v>47</v>
      </c>
      <c r="L18" s="15" t="s">
        <v>48</v>
      </c>
      <c r="M18" s="15" t="s">
        <v>48</v>
      </c>
      <c r="N18" s="15" t="s">
        <v>47</v>
      </c>
      <c r="O18" s="15" t="s">
        <v>47</v>
      </c>
      <c r="P18" s="15" t="s">
        <v>48</v>
      </c>
      <c r="Q18" s="15" t="s">
        <v>47</v>
      </c>
      <c r="R18" s="15" t="s">
        <v>48</v>
      </c>
      <c r="S18" s="15" t="s">
        <v>48</v>
      </c>
      <c r="T18" s="15" t="s">
        <v>48</v>
      </c>
      <c r="U18" s="15" t="s">
        <v>48</v>
      </c>
      <c r="V18" s="15" t="s">
        <v>47</v>
      </c>
      <c r="W18" s="15" t="s">
        <v>48</v>
      </c>
      <c r="X18" s="15" t="s">
        <v>48</v>
      </c>
      <c r="Y18" s="15" t="s">
        <v>48</v>
      </c>
      <c r="Z18" s="15" t="s">
        <v>47</v>
      </c>
      <c r="AA18" s="15" t="s">
        <v>47</v>
      </c>
      <c r="AB18" s="15" t="s">
        <v>48</v>
      </c>
      <c r="AC18" s="15" t="s">
        <v>48</v>
      </c>
      <c r="AD18" s="77">
        <f t="shared" si="0"/>
        <v>9</v>
      </c>
      <c r="AE18" s="78">
        <f t="shared" si="1"/>
        <v>16</v>
      </c>
      <c r="AF18" s="79">
        <f t="shared" si="2"/>
        <v>0</v>
      </c>
    </row>
    <row r="19" spans="3:32" ht="15.75">
      <c r="C19" s="13">
        <v>8</v>
      </c>
      <c r="D19" s="14" t="s">
        <v>104</v>
      </c>
      <c r="E19" s="15" t="s">
        <v>47</v>
      </c>
      <c r="F19" s="15" t="s">
        <v>48</v>
      </c>
      <c r="G19" s="15" t="s">
        <v>48</v>
      </c>
      <c r="H19" s="15" t="s">
        <v>47</v>
      </c>
      <c r="I19" s="15" t="s">
        <v>47</v>
      </c>
      <c r="J19" s="15" t="s">
        <v>48</v>
      </c>
      <c r="K19" s="15" t="s">
        <v>47</v>
      </c>
      <c r="L19" s="15" t="s">
        <v>48</v>
      </c>
      <c r="M19" s="15" t="s">
        <v>47</v>
      </c>
      <c r="N19" s="15" t="s">
        <v>47</v>
      </c>
      <c r="O19" s="15" t="s">
        <v>47</v>
      </c>
      <c r="P19" s="15" t="s">
        <v>48</v>
      </c>
      <c r="Q19" s="15" t="s">
        <v>47</v>
      </c>
      <c r="R19" s="15" t="s">
        <v>48</v>
      </c>
      <c r="S19" s="15" t="s">
        <v>47</v>
      </c>
      <c r="T19" s="15" t="s">
        <v>48</v>
      </c>
      <c r="U19" s="15" t="s">
        <v>48</v>
      </c>
      <c r="V19" s="15" t="s">
        <v>47</v>
      </c>
      <c r="W19" s="15" t="s">
        <v>48</v>
      </c>
      <c r="X19" s="15" t="s">
        <v>47</v>
      </c>
      <c r="Y19" s="15" t="s">
        <v>48</v>
      </c>
      <c r="Z19" s="15" t="s">
        <v>48</v>
      </c>
      <c r="AA19" s="15" t="s">
        <v>47</v>
      </c>
      <c r="AB19" s="15" t="s">
        <v>48</v>
      </c>
      <c r="AC19" s="15" t="s">
        <v>48</v>
      </c>
      <c r="AD19" s="77">
        <f t="shared" si="0"/>
        <v>12</v>
      </c>
      <c r="AE19" s="78">
        <f t="shared" si="1"/>
        <v>13</v>
      </c>
      <c r="AF19" s="79">
        <f t="shared" si="2"/>
        <v>0</v>
      </c>
    </row>
    <row r="20" spans="3:32" ht="15.75">
      <c r="C20" s="13">
        <v>9</v>
      </c>
      <c r="D20" s="14" t="s">
        <v>105</v>
      </c>
      <c r="E20" s="15" t="s">
        <v>48</v>
      </c>
      <c r="F20" s="15" t="s">
        <v>47</v>
      </c>
      <c r="G20" s="15" t="s">
        <v>48</v>
      </c>
      <c r="H20" s="15" t="s">
        <v>48</v>
      </c>
      <c r="I20" s="15" t="s">
        <v>47</v>
      </c>
      <c r="J20" s="15" t="s">
        <v>48</v>
      </c>
      <c r="K20" s="15" t="s">
        <v>48</v>
      </c>
      <c r="L20" s="15" t="s">
        <v>47</v>
      </c>
      <c r="M20" s="15" t="s">
        <v>48</v>
      </c>
      <c r="N20" s="15" t="s">
        <v>48</v>
      </c>
      <c r="O20" s="15" t="s">
        <v>47</v>
      </c>
      <c r="P20" s="15" t="s">
        <v>47</v>
      </c>
      <c r="Q20" s="15" t="s">
        <v>47</v>
      </c>
      <c r="R20" s="15" t="s">
        <v>47</v>
      </c>
      <c r="S20" s="15" t="s">
        <v>47</v>
      </c>
      <c r="T20" s="15" t="s">
        <v>48</v>
      </c>
      <c r="U20" s="15" t="s">
        <v>48</v>
      </c>
      <c r="V20" s="15" t="s">
        <v>47</v>
      </c>
      <c r="W20" s="15" t="s">
        <v>48</v>
      </c>
      <c r="X20" s="15" t="s">
        <v>47</v>
      </c>
      <c r="Y20" s="15" t="s">
        <v>49</v>
      </c>
      <c r="Z20" s="15" t="s">
        <v>47</v>
      </c>
      <c r="AA20" s="15" t="s">
        <v>47</v>
      </c>
      <c r="AB20" s="15" t="s">
        <v>47</v>
      </c>
      <c r="AC20" s="15" t="s">
        <v>47</v>
      </c>
      <c r="AD20" s="77">
        <f t="shared" si="0"/>
        <v>14</v>
      </c>
      <c r="AE20" s="78">
        <f t="shared" si="1"/>
        <v>10</v>
      </c>
      <c r="AF20" s="79">
        <f t="shared" si="2"/>
        <v>1</v>
      </c>
    </row>
    <row r="21" spans="3:32" ht="15.75">
      <c r="C21" s="13">
        <v>10</v>
      </c>
      <c r="D21" s="14" t="s">
        <v>106</v>
      </c>
      <c r="E21" s="15" t="s">
        <v>47</v>
      </c>
      <c r="F21" s="15" t="s">
        <v>48</v>
      </c>
      <c r="G21" s="15" t="s">
        <v>48</v>
      </c>
      <c r="H21" s="15" t="s">
        <v>48</v>
      </c>
      <c r="I21" s="15" t="s">
        <v>47</v>
      </c>
      <c r="J21" s="15" t="s">
        <v>48</v>
      </c>
      <c r="K21" s="15" t="s">
        <v>48</v>
      </c>
      <c r="L21" s="15" t="s">
        <v>48</v>
      </c>
      <c r="M21" s="15" t="s">
        <v>48</v>
      </c>
      <c r="N21" s="15" t="s">
        <v>47</v>
      </c>
      <c r="O21" s="15" t="s">
        <v>47</v>
      </c>
      <c r="P21" s="15" t="s">
        <v>48</v>
      </c>
      <c r="Q21" s="15" t="s">
        <v>48</v>
      </c>
      <c r="R21" s="15" t="s">
        <v>47</v>
      </c>
      <c r="S21" s="15" t="s">
        <v>48</v>
      </c>
      <c r="T21" s="15" t="s">
        <v>47</v>
      </c>
      <c r="U21" s="15" t="s">
        <v>47</v>
      </c>
      <c r="V21" s="15" t="s">
        <v>48</v>
      </c>
      <c r="W21" s="15" t="s">
        <v>47</v>
      </c>
      <c r="X21" s="15" t="s">
        <v>48</v>
      </c>
      <c r="Y21" s="15" t="s">
        <v>49</v>
      </c>
      <c r="Z21" s="15" t="s">
        <v>48</v>
      </c>
      <c r="AA21" s="15" t="s">
        <v>47</v>
      </c>
      <c r="AB21" s="15" t="s">
        <v>47</v>
      </c>
      <c r="AC21" s="15" t="s">
        <v>48</v>
      </c>
      <c r="AD21" s="77">
        <f t="shared" si="0"/>
        <v>10</v>
      </c>
      <c r="AE21" s="78">
        <f t="shared" si="1"/>
        <v>14</v>
      </c>
      <c r="AF21" s="79">
        <f t="shared" si="2"/>
        <v>1</v>
      </c>
    </row>
    <row r="22" spans="3:32" ht="15.75">
      <c r="C22" s="13">
        <v>11</v>
      </c>
      <c r="D22" s="14" t="s">
        <v>107</v>
      </c>
      <c r="E22" s="15" t="s">
        <v>48</v>
      </c>
      <c r="F22" s="15" t="s">
        <v>47</v>
      </c>
      <c r="G22" s="15" t="s">
        <v>48</v>
      </c>
      <c r="H22" s="15" t="s">
        <v>48</v>
      </c>
      <c r="I22" s="15" t="s">
        <v>48</v>
      </c>
      <c r="J22" s="15" t="s">
        <v>47</v>
      </c>
      <c r="K22" s="15" t="s">
        <v>48</v>
      </c>
      <c r="L22" s="15" t="s">
        <v>48</v>
      </c>
      <c r="M22" s="15" t="s">
        <v>48</v>
      </c>
      <c r="N22" s="15" t="s">
        <v>47</v>
      </c>
      <c r="O22" s="15" t="s">
        <v>48</v>
      </c>
      <c r="P22" s="15" t="s">
        <v>48</v>
      </c>
      <c r="Q22" s="15" t="s">
        <v>47</v>
      </c>
      <c r="R22" s="15" t="s">
        <v>48</v>
      </c>
      <c r="S22" s="15" t="s">
        <v>47</v>
      </c>
      <c r="T22" s="15" t="s">
        <v>48</v>
      </c>
      <c r="U22" s="15" t="s">
        <v>48</v>
      </c>
      <c r="V22" s="15" t="s">
        <v>47</v>
      </c>
      <c r="W22" s="15" t="s">
        <v>48</v>
      </c>
      <c r="X22" s="15" t="s">
        <v>47</v>
      </c>
      <c r="Y22" s="15" t="s">
        <v>47</v>
      </c>
      <c r="Z22" s="15" t="s">
        <v>47</v>
      </c>
      <c r="AA22" s="15" t="s">
        <v>47</v>
      </c>
      <c r="AB22" s="15" t="s">
        <v>48</v>
      </c>
      <c r="AC22" s="15" t="s">
        <v>48</v>
      </c>
      <c r="AD22" s="77">
        <f t="shared" si="0"/>
        <v>10</v>
      </c>
      <c r="AE22" s="78">
        <f t="shared" si="1"/>
        <v>15</v>
      </c>
      <c r="AF22" s="79">
        <f t="shared" si="2"/>
        <v>0</v>
      </c>
    </row>
    <row r="23" spans="3:32" ht="15.75">
      <c r="C23" s="13">
        <v>12</v>
      </c>
      <c r="D23" s="14" t="s">
        <v>108</v>
      </c>
      <c r="E23" s="15" t="s">
        <v>48</v>
      </c>
      <c r="F23" s="15" t="s">
        <v>48</v>
      </c>
      <c r="G23" s="15" t="s">
        <v>48</v>
      </c>
      <c r="H23" s="15" t="s">
        <v>47</v>
      </c>
      <c r="I23" s="15" t="s">
        <v>47</v>
      </c>
      <c r="J23" s="15" t="s">
        <v>47</v>
      </c>
      <c r="K23" s="15" t="s">
        <v>48</v>
      </c>
      <c r="L23" s="15" t="s">
        <v>48</v>
      </c>
      <c r="M23" s="15" t="s">
        <v>47</v>
      </c>
      <c r="N23" s="15" t="s">
        <v>47</v>
      </c>
      <c r="O23" s="15" t="s">
        <v>48</v>
      </c>
      <c r="P23" s="15" t="s">
        <v>48</v>
      </c>
      <c r="Q23" s="15" t="s">
        <v>48</v>
      </c>
      <c r="R23" s="15" t="s">
        <v>48</v>
      </c>
      <c r="S23" s="15" t="s">
        <v>48</v>
      </c>
      <c r="T23" s="15" t="s">
        <v>47</v>
      </c>
      <c r="U23" s="15" t="s">
        <v>47</v>
      </c>
      <c r="V23" s="15" t="s">
        <v>48</v>
      </c>
      <c r="W23" s="15" t="s">
        <v>47</v>
      </c>
      <c r="X23" s="15" t="s">
        <v>48</v>
      </c>
      <c r="Y23" s="15" t="s">
        <v>49</v>
      </c>
      <c r="Z23" s="15" t="s">
        <v>48</v>
      </c>
      <c r="AA23" s="15" t="s">
        <v>47</v>
      </c>
      <c r="AB23" s="15" t="s">
        <v>47</v>
      </c>
      <c r="AC23" s="15" t="s">
        <v>48</v>
      </c>
      <c r="AD23" s="77">
        <f t="shared" si="0"/>
        <v>10</v>
      </c>
      <c r="AE23" s="78">
        <f t="shared" si="1"/>
        <v>14</v>
      </c>
      <c r="AF23" s="79">
        <f t="shared" si="2"/>
        <v>1</v>
      </c>
    </row>
    <row r="24" spans="3:32" ht="15.75">
      <c r="C24" s="13">
        <v>13</v>
      </c>
      <c r="D24" s="14" t="s">
        <v>109</v>
      </c>
      <c r="E24" s="15" t="s">
        <v>47</v>
      </c>
      <c r="F24" s="15" t="s">
        <v>47</v>
      </c>
      <c r="G24" s="15" t="s">
        <v>47</v>
      </c>
      <c r="H24" s="15" t="s">
        <v>48</v>
      </c>
      <c r="I24" s="15" t="s">
        <v>48</v>
      </c>
      <c r="J24" s="15" t="s">
        <v>48</v>
      </c>
      <c r="K24" s="15" t="s">
        <v>47</v>
      </c>
      <c r="L24" s="15" t="s">
        <v>48</v>
      </c>
      <c r="M24" s="15" t="s">
        <v>47</v>
      </c>
      <c r="N24" s="15" t="s">
        <v>47</v>
      </c>
      <c r="O24" s="15" t="s">
        <v>47</v>
      </c>
      <c r="P24" s="15" t="s">
        <v>47</v>
      </c>
      <c r="Q24" s="15" t="s">
        <v>48</v>
      </c>
      <c r="R24" s="15" t="s">
        <v>48</v>
      </c>
      <c r="S24" s="15" t="s">
        <v>48</v>
      </c>
      <c r="T24" s="15" t="s">
        <v>48</v>
      </c>
      <c r="U24" s="15" t="s">
        <v>48</v>
      </c>
      <c r="V24" s="15" t="s">
        <v>48</v>
      </c>
      <c r="W24" s="15" t="s">
        <v>48</v>
      </c>
      <c r="X24" s="15" t="s">
        <v>48</v>
      </c>
      <c r="Y24" s="15" t="s">
        <v>48</v>
      </c>
      <c r="Z24" s="15" t="s">
        <v>47</v>
      </c>
      <c r="AA24" s="15" t="s">
        <v>47</v>
      </c>
      <c r="AB24" s="15" t="s">
        <v>48</v>
      </c>
      <c r="AC24" s="15" t="s">
        <v>48</v>
      </c>
      <c r="AD24" s="77">
        <f t="shared" si="0"/>
        <v>10</v>
      </c>
      <c r="AE24" s="78">
        <f t="shared" si="1"/>
        <v>15</v>
      </c>
      <c r="AF24" s="79">
        <f t="shared" si="2"/>
        <v>0</v>
      </c>
    </row>
    <row r="25" spans="3:32" ht="15.75">
      <c r="C25" s="13">
        <v>14</v>
      </c>
      <c r="D25" s="14" t="s">
        <v>110</v>
      </c>
      <c r="E25" s="15" t="s">
        <v>48</v>
      </c>
      <c r="F25" s="15" t="s">
        <v>48</v>
      </c>
      <c r="G25" s="15" t="s">
        <v>48</v>
      </c>
      <c r="H25" s="15" t="s">
        <v>47</v>
      </c>
      <c r="I25" s="15" t="s">
        <v>49</v>
      </c>
      <c r="J25" s="15" t="s">
        <v>47</v>
      </c>
      <c r="K25" s="15" t="s">
        <v>48</v>
      </c>
      <c r="L25" s="15" t="s">
        <v>47</v>
      </c>
      <c r="M25" s="15" t="s">
        <v>48</v>
      </c>
      <c r="N25" s="15" t="s">
        <v>48</v>
      </c>
      <c r="O25" s="15" t="s">
        <v>47</v>
      </c>
      <c r="P25" s="15" t="s">
        <v>48</v>
      </c>
      <c r="Q25" s="15" t="s">
        <v>47</v>
      </c>
      <c r="R25" s="15" t="s">
        <v>48</v>
      </c>
      <c r="S25" s="15" t="s">
        <v>48</v>
      </c>
      <c r="T25" s="15" t="s">
        <v>48</v>
      </c>
      <c r="U25" s="15" t="s">
        <v>48</v>
      </c>
      <c r="V25" s="15" t="s">
        <v>47</v>
      </c>
      <c r="W25" s="15" t="s">
        <v>48</v>
      </c>
      <c r="X25" s="15" t="s">
        <v>48</v>
      </c>
      <c r="Y25" s="15" t="s">
        <v>48</v>
      </c>
      <c r="Z25" s="15" t="s">
        <v>48</v>
      </c>
      <c r="AA25" s="15" t="s">
        <v>48</v>
      </c>
      <c r="AB25" s="15" t="s">
        <v>48</v>
      </c>
      <c r="AC25" s="15" t="s">
        <v>48</v>
      </c>
      <c r="AD25" s="77">
        <f t="shared" si="0"/>
        <v>6</v>
      </c>
      <c r="AE25" s="78">
        <f t="shared" si="1"/>
        <v>18</v>
      </c>
      <c r="AF25" s="79">
        <f t="shared" si="2"/>
        <v>1</v>
      </c>
    </row>
    <row r="26" spans="3:32" ht="15.75">
      <c r="C26" s="13">
        <v>15</v>
      </c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77">
        <f t="shared" si="0"/>
        <v>0</v>
      </c>
      <c r="AE26" s="78">
        <f t="shared" si="1"/>
        <v>0</v>
      </c>
      <c r="AF26" s="79">
        <f t="shared" si="2"/>
        <v>0</v>
      </c>
    </row>
    <row r="27" spans="3:32" ht="15.75">
      <c r="C27" s="13">
        <v>16</v>
      </c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77">
        <f t="shared" si="0"/>
        <v>0</v>
      </c>
      <c r="AE27" s="78">
        <f t="shared" si="1"/>
        <v>0</v>
      </c>
      <c r="AF27" s="79">
        <f t="shared" si="2"/>
        <v>0</v>
      </c>
    </row>
    <row r="28" spans="3:32" ht="15.75">
      <c r="C28" s="13">
        <v>17</v>
      </c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77">
        <f t="shared" si="0"/>
        <v>0</v>
      </c>
      <c r="AE28" s="78">
        <f t="shared" si="1"/>
        <v>0</v>
      </c>
      <c r="AF28" s="79">
        <f t="shared" si="2"/>
        <v>0</v>
      </c>
    </row>
    <row r="29" spans="3:32" ht="15.75">
      <c r="C29" s="13">
        <v>18</v>
      </c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77">
        <f t="shared" si="0"/>
        <v>0</v>
      </c>
      <c r="AE29" s="78">
        <f t="shared" si="1"/>
        <v>0</v>
      </c>
      <c r="AF29" s="79">
        <f t="shared" si="2"/>
        <v>0</v>
      </c>
    </row>
    <row r="30" spans="3:32" ht="15.75">
      <c r="C30" s="13">
        <v>19</v>
      </c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77">
        <f t="shared" si="0"/>
        <v>0</v>
      </c>
      <c r="AE30" s="78">
        <f t="shared" si="1"/>
        <v>0</v>
      </c>
      <c r="AF30" s="79">
        <f t="shared" si="2"/>
        <v>0</v>
      </c>
    </row>
    <row r="31" spans="3:32" ht="15.75">
      <c r="C31" s="13">
        <v>20</v>
      </c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77">
        <f t="shared" si="0"/>
        <v>0</v>
      </c>
      <c r="AE31" s="78">
        <f t="shared" si="1"/>
        <v>0</v>
      </c>
      <c r="AF31" s="79">
        <f t="shared" si="2"/>
        <v>0</v>
      </c>
    </row>
    <row r="32" spans="3:32" ht="15.75">
      <c r="C32" s="13">
        <v>21</v>
      </c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77">
        <f t="shared" si="0"/>
        <v>0</v>
      </c>
      <c r="AE32" s="78">
        <f t="shared" si="1"/>
        <v>0</v>
      </c>
      <c r="AF32" s="79">
        <f t="shared" si="2"/>
        <v>0</v>
      </c>
    </row>
    <row r="33" spans="3:32" ht="15.75">
      <c r="C33" s="13">
        <v>22</v>
      </c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77">
        <f t="shared" si="0"/>
        <v>0</v>
      </c>
      <c r="AE33" s="78">
        <f t="shared" si="1"/>
        <v>0</v>
      </c>
      <c r="AF33" s="79">
        <f t="shared" si="2"/>
        <v>0</v>
      </c>
    </row>
    <row r="34" spans="3:32" ht="15.75">
      <c r="C34" s="13">
        <v>23</v>
      </c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77">
        <f t="shared" si="0"/>
        <v>0</v>
      </c>
      <c r="AE34" s="78">
        <f t="shared" si="1"/>
        <v>0</v>
      </c>
      <c r="AF34" s="79">
        <f t="shared" si="2"/>
        <v>0</v>
      </c>
    </row>
    <row r="35" spans="3:32" ht="15.75">
      <c r="C35" s="13">
        <v>24</v>
      </c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77">
        <f t="shared" si="0"/>
        <v>0</v>
      </c>
      <c r="AE35" s="78">
        <f t="shared" si="1"/>
        <v>0</v>
      </c>
      <c r="AF35" s="79">
        <f t="shared" si="2"/>
        <v>0</v>
      </c>
    </row>
    <row r="36" spans="3:32" ht="15.75">
      <c r="C36" s="13">
        <v>25</v>
      </c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77">
        <f t="shared" si="0"/>
        <v>0</v>
      </c>
      <c r="AE36" s="78">
        <f t="shared" si="1"/>
        <v>0</v>
      </c>
      <c r="AF36" s="79">
        <f t="shared" si="2"/>
        <v>0</v>
      </c>
    </row>
    <row r="37" spans="3:32" ht="15.75">
      <c r="C37" s="13">
        <v>26</v>
      </c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77">
        <f t="shared" si="0"/>
        <v>0</v>
      </c>
      <c r="AE37" s="78">
        <f t="shared" si="1"/>
        <v>0</v>
      </c>
      <c r="AF37" s="79">
        <f t="shared" si="2"/>
        <v>0</v>
      </c>
    </row>
    <row r="38" spans="3:32" ht="15.75">
      <c r="C38" s="13">
        <v>27</v>
      </c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77">
        <f t="shared" si="0"/>
        <v>0</v>
      </c>
      <c r="AE38" s="78">
        <f t="shared" si="1"/>
        <v>0</v>
      </c>
      <c r="AF38" s="79">
        <f t="shared" si="2"/>
        <v>0</v>
      </c>
    </row>
    <row r="39" spans="3:32" ht="15.75">
      <c r="C39" s="13">
        <v>28</v>
      </c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77">
        <f t="shared" si="0"/>
        <v>0</v>
      </c>
      <c r="AE39" s="78">
        <f t="shared" si="1"/>
        <v>0</v>
      </c>
      <c r="AF39" s="79">
        <f t="shared" si="2"/>
        <v>0</v>
      </c>
    </row>
    <row r="40" spans="3:32" ht="15.75">
      <c r="C40" s="13">
        <v>29</v>
      </c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77">
        <f t="shared" si="0"/>
        <v>0</v>
      </c>
      <c r="AE40" s="78">
        <f t="shared" si="1"/>
        <v>0</v>
      </c>
      <c r="AF40" s="79">
        <f t="shared" si="2"/>
        <v>0</v>
      </c>
    </row>
    <row r="41" spans="3:32" ht="15.75">
      <c r="C41" s="13">
        <v>30</v>
      </c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77">
        <f t="shared" si="0"/>
        <v>0</v>
      </c>
      <c r="AE41" s="78">
        <f t="shared" si="1"/>
        <v>0</v>
      </c>
      <c r="AF41" s="79">
        <f t="shared" si="2"/>
        <v>0</v>
      </c>
    </row>
    <row r="42" spans="3:32" ht="15.75">
      <c r="C42" s="13">
        <v>31</v>
      </c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77">
        <f t="shared" si="0"/>
        <v>0</v>
      </c>
      <c r="AE42" s="78">
        <f t="shared" si="1"/>
        <v>0</v>
      </c>
      <c r="AF42" s="79">
        <f t="shared" si="2"/>
        <v>0</v>
      </c>
    </row>
    <row r="43" spans="3:32" ht="15.75">
      <c r="C43" s="13">
        <v>32</v>
      </c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77">
        <f t="shared" si="0"/>
        <v>0</v>
      </c>
      <c r="AE43" s="78">
        <f t="shared" si="1"/>
        <v>0</v>
      </c>
      <c r="AF43" s="79">
        <f t="shared" si="2"/>
        <v>0</v>
      </c>
    </row>
    <row r="44" spans="3:32" ht="15.75">
      <c r="C44" s="13">
        <v>33</v>
      </c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77">
        <f t="shared" si="0"/>
        <v>0</v>
      </c>
      <c r="AE44" s="78">
        <f t="shared" si="1"/>
        <v>0</v>
      </c>
      <c r="AF44" s="79">
        <f t="shared" si="2"/>
        <v>0</v>
      </c>
    </row>
    <row r="45" spans="3:32" ht="15.75">
      <c r="C45" s="13">
        <v>34</v>
      </c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77">
        <f t="shared" si="0"/>
        <v>0</v>
      </c>
      <c r="AE45" s="78">
        <f t="shared" si="1"/>
        <v>0</v>
      </c>
      <c r="AF45" s="79">
        <f t="shared" si="2"/>
        <v>0</v>
      </c>
    </row>
    <row r="48" spans="3:32">
      <c r="D48" s="26" t="s">
        <v>68</v>
      </c>
      <c r="E48" s="27" t="s">
        <v>17</v>
      </c>
      <c r="F48" s="27" t="s">
        <v>18</v>
      </c>
      <c r="G48" s="27" t="s">
        <v>19</v>
      </c>
      <c r="H48" s="27" t="s">
        <v>20</v>
      </c>
      <c r="I48" s="27" t="s">
        <v>21</v>
      </c>
      <c r="J48" s="27" t="s">
        <v>22</v>
      </c>
      <c r="K48" s="27" t="s">
        <v>23</v>
      </c>
      <c r="L48" s="27" t="s">
        <v>24</v>
      </c>
      <c r="M48" s="27" t="s">
        <v>25</v>
      </c>
      <c r="N48" s="27" t="s">
        <v>26</v>
      </c>
      <c r="O48" s="27" t="s">
        <v>27</v>
      </c>
      <c r="P48" s="27" t="s">
        <v>28</v>
      </c>
      <c r="Q48" s="27" t="s">
        <v>29</v>
      </c>
      <c r="R48" s="27" t="s">
        <v>30</v>
      </c>
      <c r="S48" s="27" t="s">
        <v>31</v>
      </c>
      <c r="T48" s="27" t="s">
        <v>32</v>
      </c>
      <c r="U48" s="27" t="s">
        <v>33</v>
      </c>
      <c r="V48" s="27" t="s">
        <v>34</v>
      </c>
      <c r="W48" s="27" t="s">
        <v>35</v>
      </c>
      <c r="X48" s="27" t="s">
        <v>36</v>
      </c>
      <c r="Y48" s="27" t="s">
        <v>37</v>
      </c>
      <c r="Z48" s="27" t="s">
        <v>38</v>
      </c>
      <c r="AA48" s="27" t="s">
        <v>39</v>
      </c>
      <c r="AB48" s="27" t="s">
        <v>40</v>
      </c>
      <c r="AC48" s="27" t="s">
        <v>41</v>
      </c>
      <c r="AD48" s="28" t="s">
        <v>69</v>
      </c>
      <c r="AE48" s="27" t="s">
        <v>70</v>
      </c>
    </row>
    <row r="49" spans="4:31">
      <c r="D49" s="30" t="s">
        <v>71</v>
      </c>
      <c r="E49" s="31">
        <f>COUNTIF(E12:E45,"✔")</f>
        <v>7</v>
      </c>
      <c r="F49" s="31">
        <f t="shared" ref="F49:AC49" si="3">COUNTIF(F12:F45,"✔")</f>
        <v>7</v>
      </c>
      <c r="G49" s="31">
        <f t="shared" si="3"/>
        <v>2</v>
      </c>
      <c r="H49" s="31">
        <f t="shared" si="3"/>
        <v>7</v>
      </c>
      <c r="I49" s="31">
        <f t="shared" si="3"/>
        <v>8</v>
      </c>
      <c r="J49" s="31">
        <f t="shared" si="3"/>
        <v>3</v>
      </c>
      <c r="K49" s="31">
        <f t="shared" si="3"/>
        <v>5</v>
      </c>
      <c r="L49" s="31">
        <f t="shared" si="3"/>
        <v>4</v>
      </c>
      <c r="M49" s="31">
        <f t="shared" si="3"/>
        <v>5</v>
      </c>
      <c r="N49" s="31">
        <f t="shared" si="3"/>
        <v>9</v>
      </c>
      <c r="O49" s="31">
        <f t="shared" si="3"/>
        <v>11</v>
      </c>
      <c r="P49" s="31">
        <f t="shared" si="3"/>
        <v>5</v>
      </c>
      <c r="Q49" s="31">
        <f t="shared" si="3"/>
        <v>7</v>
      </c>
      <c r="R49" s="31">
        <f t="shared" si="3"/>
        <v>4</v>
      </c>
      <c r="S49" s="31">
        <f t="shared" si="3"/>
        <v>6</v>
      </c>
      <c r="T49" s="31">
        <f t="shared" si="3"/>
        <v>2</v>
      </c>
      <c r="U49" s="31">
        <f t="shared" si="3"/>
        <v>3</v>
      </c>
      <c r="V49" s="31">
        <f t="shared" si="3"/>
        <v>6</v>
      </c>
      <c r="W49" s="31">
        <f t="shared" si="3"/>
        <v>3</v>
      </c>
      <c r="X49" s="31">
        <f t="shared" si="3"/>
        <v>7</v>
      </c>
      <c r="Y49" s="31">
        <f t="shared" si="3"/>
        <v>2</v>
      </c>
      <c r="Z49" s="31">
        <f t="shared" si="3"/>
        <v>6</v>
      </c>
      <c r="AA49" s="31">
        <f t="shared" si="3"/>
        <v>12</v>
      </c>
      <c r="AB49" s="31">
        <f t="shared" si="3"/>
        <v>5</v>
      </c>
      <c r="AC49" s="31">
        <f t="shared" si="3"/>
        <v>1</v>
      </c>
      <c r="AD49" s="16">
        <f>SUM(E49:AC49)</f>
        <v>137</v>
      </c>
      <c r="AE49" s="33">
        <f>AD49/$AD$52</f>
        <v>0.3914285714285714</v>
      </c>
    </row>
    <row r="50" spans="4:31">
      <c r="D50" s="37" t="s">
        <v>84</v>
      </c>
      <c r="E50" s="31">
        <f t="shared" ref="E50:AC50" si="4">COUNTIF(E12:E45,"X")</f>
        <v>7</v>
      </c>
      <c r="F50" s="31">
        <f t="shared" si="4"/>
        <v>7</v>
      </c>
      <c r="G50" s="31">
        <f t="shared" si="4"/>
        <v>12</v>
      </c>
      <c r="H50" s="31">
        <f t="shared" si="4"/>
        <v>7</v>
      </c>
      <c r="I50" s="31">
        <f t="shared" si="4"/>
        <v>5</v>
      </c>
      <c r="J50" s="31">
        <f t="shared" si="4"/>
        <v>11</v>
      </c>
      <c r="K50" s="31">
        <f t="shared" si="4"/>
        <v>9</v>
      </c>
      <c r="L50" s="31">
        <f t="shared" si="4"/>
        <v>10</v>
      </c>
      <c r="M50" s="31">
        <f t="shared" si="4"/>
        <v>9</v>
      </c>
      <c r="N50" s="31">
        <f t="shared" si="4"/>
        <v>5</v>
      </c>
      <c r="O50" s="31">
        <f t="shared" si="4"/>
        <v>3</v>
      </c>
      <c r="P50" s="31">
        <f t="shared" si="4"/>
        <v>9</v>
      </c>
      <c r="Q50" s="31">
        <f t="shared" si="4"/>
        <v>7</v>
      </c>
      <c r="R50" s="31">
        <f t="shared" si="4"/>
        <v>10</v>
      </c>
      <c r="S50" s="31">
        <f t="shared" si="4"/>
        <v>8</v>
      </c>
      <c r="T50" s="31">
        <f t="shared" si="4"/>
        <v>12</v>
      </c>
      <c r="U50" s="31">
        <f t="shared" si="4"/>
        <v>11</v>
      </c>
      <c r="V50" s="31">
        <f t="shared" si="4"/>
        <v>7</v>
      </c>
      <c r="W50" s="31">
        <f t="shared" si="4"/>
        <v>11</v>
      </c>
      <c r="X50" s="31">
        <f t="shared" si="4"/>
        <v>7</v>
      </c>
      <c r="Y50" s="31">
        <f t="shared" si="4"/>
        <v>7</v>
      </c>
      <c r="Z50" s="31">
        <f t="shared" si="4"/>
        <v>8</v>
      </c>
      <c r="AA50" s="31">
        <f t="shared" si="4"/>
        <v>2</v>
      </c>
      <c r="AB50" s="31">
        <f t="shared" si="4"/>
        <v>9</v>
      </c>
      <c r="AC50" s="31">
        <f t="shared" si="4"/>
        <v>13</v>
      </c>
      <c r="AD50" s="38">
        <f>SUM(E50:AC50)</f>
        <v>206</v>
      </c>
      <c r="AE50" s="39">
        <f>AD50/$AD$52</f>
        <v>0.58857142857142852</v>
      </c>
    </row>
    <row r="51" spans="4:31" ht="18.75">
      <c r="D51" s="40" t="s">
        <v>74</v>
      </c>
      <c r="E51" s="31">
        <f t="shared" ref="E51:AC51" si="5">COUNTIF(E12:E45,"–")</f>
        <v>0</v>
      </c>
      <c r="F51" s="31">
        <f t="shared" si="5"/>
        <v>0</v>
      </c>
      <c r="G51" s="31">
        <f t="shared" si="5"/>
        <v>0</v>
      </c>
      <c r="H51" s="31">
        <f t="shared" si="5"/>
        <v>0</v>
      </c>
      <c r="I51" s="31">
        <f t="shared" si="5"/>
        <v>1</v>
      </c>
      <c r="J51" s="31">
        <f t="shared" si="5"/>
        <v>0</v>
      </c>
      <c r="K51" s="31">
        <f t="shared" si="5"/>
        <v>0</v>
      </c>
      <c r="L51" s="31">
        <f t="shared" si="5"/>
        <v>0</v>
      </c>
      <c r="M51" s="31">
        <f t="shared" si="5"/>
        <v>0</v>
      </c>
      <c r="N51" s="31">
        <f t="shared" si="5"/>
        <v>0</v>
      </c>
      <c r="O51" s="31">
        <f t="shared" si="5"/>
        <v>0</v>
      </c>
      <c r="P51" s="31">
        <f t="shared" si="5"/>
        <v>0</v>
      </c>
      <c r="Q51" s="31">
        <f t="shared" si="5"/>
        <v>0</v>
      </c>
      <c r="R51" s="31">
        <f t="shared" si="5"/>
        <v>0</v>
      </c>
      <c r="S51" s="31">
        <f t="shared" si="5"/>
        <v>0</v>
      </c>
      <c r="T51" s="31">
        <f t="shared" si="5"/>
        <v>0</v>
      </c>
      <c r="U51" s="31">
        <f t="shared" si="5"/>
        <v>0</v>
      </c>
      <c r="V51" s="31">
        <f t="shared" si="5"/>
        <v>1</v>
      </c>
      <c r="W51" s="31">
        <f t="shared" si="5"/>
        <v>0</v>
      </c>
      <c r="X51" s="31">
        <f t="shared" si="5"/>
        <v>0</v>
      </c>
      <c r="Y51" s="31">
        <f t="shared" si="5"/>
        <v>5</v>
      </c>
      <c r="Z51" s="31">
        <f t="shared" si="5"/>
        <v>0</v>
      </c>
      <c r="AA51" s="31">
        <f t="shared" si="5"/>
        <v>0</v>
      </c>
      <c r="AB51" s="31">
        <f t="shared" si="5"/>
        <v>0</v>
      </c>
      <c r="AC51" s="31">
        <f t="shared" si="5"/>
        <v>0</v>
      </c>
      <c r="AD51" s="17">
        <f t="shared" ref="AD51" si="6">SUM(E51:AC51)</f>
        <v>7</v>
      </c>
      <c r="AE51" s="41">
        <f t="shared" ref="AE51:AE52" si="7">AD51/$AD$52</f>
        <v>0.02</v>
      </c>
    </row>
    <row r="52" spans="4:31">
      <c r="D52" s="42" t="s">
        <v>69</v>
      </c>
      <c r="E52" s="43">
        <f t="shared" ref="E52:AD52" si="8">SUM(E49:E51)</f>
        <v>14</v>
      </c>
      <c r="F52" s="43">
        <f t="shared" si="8"/>
        <v>14</v>
      </c>
      <c r="G52" s="43">
        <f t="shared" si="8"/>
        <v>14</v>
      </c>
      <c r="H52" s="43">
        <f t="shared" si="8"/>
        <v>14</v>
      </c>
      <c r="I52" s="43">
        <f t="shared" si="8"/>
        <v>14</v>
      </c>
      <c r="J52" s="43">
        <f t="shared" si="8"/>
        <v>14</v>
      </c>
      <c r="K52" s="43">
        <f t="shared" si="8"/>
        <v>14</v>
      </c>
      <c r="L52" s="43">
        <f t="shared" si="8"/>
        <v>14</v>
      </c>
      <c r="M52" s="43">
        <f t="shared" si="8"/>
        <v>14</v>
      </c>
      <c r="N52" s="43">
        <f t="shared" si="8"/>
        <v>14</v>
      </c>
      <c r="O52" s="43">
        <f t="shared" si="8"/>
        <v>14</v>
      </c>
      <c r="P52" s="43">
        <f t="shared" si="8"/>
        <v>14</v>
      </c>
      <c r="Q52" s="43">
        <f t="shared" si="8"/>
        <v>14</v>
      </c>
      <c r="R52" s="43">
        <f t="shared" si="8"/>
        <v>14</v>
      </c>
      <c r="S52" s="43">
        <f t="shared" si="8"/>
        <v>14</v>
      </c>
      <c r="T52" s="43">
        <f t="shared" si="8"/>
        <v>14</v>
      </c>
      <c r="U52" s="43">
        <f t="shared" si="8"/>
        <v>14</v>
      </c>
      <c r="V52" s="43">
        <f t="shared" si="8"/>
        <v>14</v>
      </c>
      <c r="W52" s="43">
        <f t="shared" si="8"/>
        <v>14</v>
      </c>
      <c r="X52" s="43">
        <f t="shared" si="8"/>
        <v>14</v>
      </c>
      <c r="Y52" s="43">
        <f t="shared" si="8"/>
        <v>14</v>
      </c>
      <c r="Z52" s="43">
        <f t="shared" si="8"/>
        <v>14</v>
      </c>
      <c r="AA52" s="43">
        <f t="shared" si="8"/>
        <v>14</v>
      </c>
      <c r="AB52" s="43">
        <f t="shared" si="8"/>
        <v>14</v>
      </c>
      <c r="AC52" s="43">
        <f t="shared" si="8"/>
        <v>14</v>
      </c>
      <c r="AD52" s="43">
        <f t="shared" si="8"/>
        <v>350</v>
      </c>
      <c r="AE52" s="44">
        <f t="shared" si="7"/>
        <v>1</v>
      </c>
    </row>
    <row r="53" spans="4:31"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7"/>
    </row>
    <row r="54" spans="4:31">
      <c r="D54" s="4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6" spans="4:31">
      <c r="E56" s="149" t="s">
        <v>75</v>
      </c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1"/>
    </row>
    <row r="57" spans="4:31">
      <c r="E57" s="152" t="s">
        <v>111</v>
      </c>
      <c r="F57" s="153"/>
      <c r="G57" s="153"/>
      <c r="H57" s="153"/>
      <c r="I57" s="154"/>
      <c r="J57" s="155" t="s">
        <v>77</v>
      </c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7"/>
      <c r="X57" s="158" t="s">
        <v>78</v>
      </c>
      <c r="Y57" s="158"/>
      <c r="Z57" s="158"/>
      <c r="AA57" s="158"/>
      <c r="AB57" s="158"/>
      <c r="AC57" s="158"/>
    </row>
    <row r="58" spans="4:31">
      <c r="E58" s="49" t="s">
        <v>17</v>
      </c>
      <c r="F58" s="49" t="s">
        <v>21</v>
      </c>
      <c r="G58" s="49" t="s">
        <v>22</v>
      </c>
      <c r="H58" s="49" t="s">
        <v>27</v>
      </c>
      <c r="I58" s="49" t="s">
        <v>37</v>
      </c>
      <c r="J58" s="50" t="s">
        <v>18</v>
      </c>
      <c r="K58" s="50" t="s">
        <v>19</v>
      </c>
      <c r="L58" s="50" t="s">
        <v>23</v>
      </c>
      <c r="M58" s="50" t="s">
        <v>24</v>
      </c>
      <c r="N58" s="50" t="s">
        <v>28</v>
      </c>
      <c r="O58" s="50" t="s">
        <v>29</v>
      </c>
      <c r="P58" s="50" t="s">
        <v>30</v>
      </c>
      <c r="Q58" s="50" t="s">
        <v>32</v>
      </c>
      <c r="R58" s="50" t="s">
        <v>33</v>
      </c>
      <c r="S58" s="50" t="s">
        <v>34</v>
      </c>
      <c r="T58" s="82" t="s">
        <v>35</v>
      </c>
      <c r="U58" s="82" t="s">
        <v>38</v>
      </c>
      <c r="V58" s="82" t="s">
        <v>39</v>
      </c>
      <c r="W58" s="82" t="s">
        <v>40</v>
      </c>
      <c r="X58" s="52" t="s">
        <v>20</v>
      </c>
      <c r="Y58" s="52" t="s">
        <v>25</v>
      </c>
      <c r="Z58" s="52" t="s">
        <v>26</v>
      </c>
      <c r="AA58" s="52" t="s">
        <v>31</v>
      </c>
      <c r="AB58" s="52" t="s">
        <v>36</v>
      </c>
      <c r="AC58" s="52" t="s">
        <v>41</v>
      </c>
    </row>
    <row r="59" spans="4:31">
      <c r="D59" s="53" t="s">
        <v>71</v>
      </c>
      <c r="E59" s="138">
        <f>SUM(E49,I49,J49,O49,Y49)</f>
        <v>31</v>
      </c>
      <c r="F59" s="138"/>
      <c r="G59" s="138"/>
      <c r="H59" s="138"/>
      <c r="I59" s="138"/>
      <c r="J59" s="139">
        <f>SUM(F49,G49,K49,L49,P49,Q49,R49,T49,U49,V49,W49,Z49,AA49,AB49)</f>
        <v>71</v>
      </c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1"/>
      <c r="X59" s="139">
        <f>SUM(H49,M49,N49,S49,X49,AC49)</f>
        <v>35</v>
      </c>
      <c r="Y59" s="140"/>
      <c r="Z59" s="140"/>
      <c r="AA59" s="140"/>
      <c r="AB59" s="140"/>
      <c r="AC59" s="141"/>
      <c r="AD59" s="54">
        <f>SUM(E59,J59,X59)</f>
        <v>137</v>
      </c>
    </row>
    <row r="60" spans="4:31">
      <c r="D60" s="57" t="s">
        <v>112</v>
      </c>
      <c r="E60" s="142">
        <f>SUM(E50,I50,J50,O50,Y50)</f>
        <v>33</v>
      </c>
      <c r="F60" s="142"/>
      <c r="G60" s="142"/>
      <c r="H60" s="142"/>
      <c r="I60" s="142"/>
      <c r="J60" s="143">
        <f>SUM(F50,G50,K50,L50,P50,Q50,R50,T50,U50,V50,W50,Z50,AA50,AB50)</f>
        <v>124</v>
      </c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5"/>
      <c r="X60" s="143">
        <f>SUM(H50,M50,N50,S50,X50,AC50)</f>
        <v>49</v>
      </c>
      <c r="Y60" s="144"/>
      <c r="Z60" s="144"/>
      <c r="AA60" s="144"/>
      <c r="AB60" s="144"/>
      <c r="AC60" s="145"/>
      <c r="AD60" s="58">
        <f>SUM(E60,J60,X60)</f>
        <v>206</v>
      </c>
    </row>
    <row r="61" spans="4:31" ht="18.75">
      <c r="D61" s="59" t="s">
        <v>74</v>
      </c>
      <c r="E61" s="130">
        <f>SUM(E51,I51,J51,O51,Y51)</f>
        <v>6</v>
      </c>
      <c r="F61" s="130"/>
      <c r="G61" s="130"/>
      <c r="H61" s="130"/>
      <c r="I61" s="130"/>
      <c r="J61" s="131">
        <f>SUM(F51,G51,K51,L51,P51,Q51,R51,T51,U51,V51,W51,Z51,AA51,AB51)</f>
        <v>1</v>
      </c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3"/>
      <c r="X61" s="131">
        <f>SUM(H51,M51,N51,S51,X51,AC51)</f>
        <v>0</v>
      </c>
      <c r="Y61" s="132"/>
      <c r="Z61" s="132"/>
      <c r="AA61" s="132"/>
      <c r="AB61" s="132"/>
      <c r="AC61" s="133"/>
      <c r="AD61" s="60">
        <f>SUM(E61,J61,X61)</f>
        <v>7</v>
      </c>
    </row>
    <row r="62" spans="4:31">
      <c r="D62" s="61" t="s">
        <v>80</v>
      </c>
      <c r="E62" s="134">
        <f>SUM(E59:I61)</f>
        <v>70</v>
      </c>
      <c r="F62" s="134"/>
      <c r="G62" s="134"/>
      <c r="H62" s="134"/>
      <c r="I62" s="134"/>
      <c r="J62" s="135">
        <f>SUM(J59:W61)</f>
        <v>196</v>
      </c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7"/>
      <c r="X62" s="135">
        <f>SUM(X59:AC61)</f>
        <v>84</v>
      </c>
      <c r="Y62" s="136"/>
      <c r="Z62" s="136"/>
      <c r="AA62" s="136"/>
      <c r="AB62" s="136"/>
      <c r="AC62" s="137"/>
      <c r="AD62" s="62">
        <f>SUM(E62,J62,X62)</f>
        <v>350</v>
      </c>
    </row>
    <row r="65" spans="4:7" ht="103.9" customHeight="1">
      <c r="D65" s="83" t="s">
        <v>81</v>
      </c>
      <c r="E65" s="84" t="s">
        <v>82</v>
      </c>
      <c r="F65" s="65" t="s">
        <v>77</v>
      </c>
      <c r="G65" s="66" t="s">
        <v>78</v>
      </c>
    </row>
    <row r="66" spans="4:7">
      <c r="D66" s="53" t="s">
        <v>71</v>
      </c>
      <c r="E66" s="67">
        <f>E59/$E$62</f>
        <v>0.44285714285714284</v>
      </c>
      <c r="F66" s="67">
        <f>J59/$J$62</f>
        <v>0.36224489795918369</v>
      </c>
      <c r="G66" s="67">
        <f>X59/$X$62</f>
        <v>0.41666666666666669</v>
      </c>
    </row>
    <row r="67" spans="4:7">
      <c r="D67" s="57" t="s">
        <v>112</v>
      </c>
      <c r="E67" s="69">
        <f>E60/$E$62</f>
        <v>0.47142857142857142</v>
      </c>
      <c r="F67" s="69">
        <f>J60/$J$62</f>
        <v>0.63265306122448983</v>
      </c>
      <c r="G67" s="69">
        <f>X60/$X$62</f>
        <v>0.58333333333333337</v>
      </c>
    </row>
    <row r="68" spans="4:7" ht="18.75">
      <c r="D68" s="59" t="s">
        <v>74</v>
      </c>
      <c r="E68" s="70">
        <f>E61/$E$62</f>
        <v>8.5714285714285715E-2</v>
      </c>
      <c r="F68" s="70">
        <f>J61/$J$62</f>
        <v>5.1020408163265302E-3</v>
      </c>
      <c r="G68" s="70">
        <f>X61/$X$62</f>
        <v>0</v>
      </c>
    </row>
    <row r="69" spans="4:7">
      <c r="E69" s="85">
        <f>SUM(E66:E68)</f>
        <v>1</v>
      </c>
      <c r="F69" s="85">
        <f>SUM(F66:F68)</f>
        <v>1</v>
      </c>
      <c r="G69" s="85">
        <f>SUM(G66:G68)</f>
        <v>1</v>
      </c>
    </row>
    <row r="87" spans="4:30" ht="18.75">
      <c r="D87" s="122" t="s">
        <v>85</v>
      </c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</row>
    <row r="88" spans="4:30" ht="15.75">
      <c r="D88" s="123" t="s">
        <v>86</v>
      </c>
      <c r="E88" s="124"/>
      <c r="F88" s="124"/>
      <c r="G88" s="125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7"/>
    </row>
    <row r="89" spans="4:30" ht="15.75">
      <c r="D89" s="119" t="s">
        <v>87</v>
      </c>
      <c r="E89" s="119"/>
      <c r="F89" s="119"/>
      <c r="G89" s="119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9"/>
    </row>
    <row r="90" spans="4:30" ht="15.75">
      <c r="D90" s="119" t="s">
        <v>88</v>
      </c>
      <c r="E90" s="119"/>
      <c r="F90" s="119"/>
      <c r="G90" s="119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1"/>
    </row>
    <row r="91" spans="4:30" ht="15.75">
      <c r="D91" s="119" t="s">
        <v>89</v>
      </c>
      <c r="E91" s="119"/>
      <c r="F91" s="119"/>
      <c r="G91" s="119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1"/>
    </row>
    <row r="92" spans="4:30" ht="15.75">
      <c r="D92" s="119" t="s">
        <v>90</v>
      </c>
      <c r="E92" s="119"/>
      <c r="F92" s="119"/>
      <c r="G92" s="119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1"/>
    </row>
  </sheetData>
  <mergeCells count="43">
    <mergeCell ref="D2:AE2"/>
    <mergeCell ref="E7:P7"/>
    <mergeCell ref="R7:V7"/>
    <mergeCell ref="X7:Y7"/>
    <mergeCell ref="E8:P8"/>
    <mergeCell ref="R8:V8"/>
    <mergeCell ref="X8:Y8"/>
    <mergeCell ref="AD8:AH8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I57"/>
    <mergeCell ref="J57:W57"/>
    <mergeCell ref="X57:AC57"/>
    <mergeCell ref="Y10:AC10"/>
    <mergeCell ref="E59:I59"/>
    <mergeCell ref="J59:W59"/>
    <mergeCell ref="X59:AC59"/>
    <mergeCell ref="E60:I60"/>
    <mergeCell ref="J60:W60"/>
    <mergeCell ref="X60:AC60"/>
    <mergeCell ref="E61:I61"/>
    <mergeCell ref="J61:W61"/>
    <mergeCell ref="X61:AC61"/>
    <mergeCell ref="E62:I62"/>
    <mergeCell ref="J62:W62"/>
    <mergeCell ref="X62:AC62"/>
    <mergeCell ref="D91:G91"/>
    <mergeCell ref="H91:AD91"/>
    <mergeCell ref="D92:G92"/>
    <mergeCell ref="H92:AD92"/>
    <mergeCell ref="D87:AD87"/>
    <mergeCell ref="D88:G88"/>
    <mergeCell ref="H88:AD88"/>
    <mergeCell ref="D89:G89"/>
    <mergeCell ref="H89:AD89"/>
    <mergeCell ref="D90:G90"/>
    <mergeCell ref="H90:AD90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90"/>
  <sheetViews>
    <sheetView topLeftCell="A66" zoomScale="57" zoomScaleNormal="80" workbookViewId="0">
      <selection activeCell="AC22" sqref="AC22"/>
    </sheetView>
  </sheetViews>
  <sheetFormatPr baseColWidth="10" defaultRowHeight="15"/>
  <cols>
    <col min="1" max="1" width="3.28515625" customWidth="1"/>
    <col min="2" max="2" width="4.7109375" customWidth="1"/>
    <col min="3" max="3" width="4.42578125" customWidth="1"/>
    <col min="4" max="4" width="39.28515625" customWidth="1"/>
    <col min="5" max="5" width="7.7109375" customWidth="1"/>
    <col min="6" max="6" width="8.5703125" customWidth="1"/>
    <col min="7" max="7" width="8.28515625" customWidth="1"/>
    <col min="8" max="8" width="8.7109375" customWidth="1"/>
    <col min="9" max="9" width="7" customWidth="1"/>
    <col min="10" max="10" width="8.28515625" customWidth="1"/>
    <col min="11" max="11" width="8.5703125" customWidth="1"/>
    <col min="12" max="12" width="8" customWidth="1"/>
    <col min="13" max="13" width="7.5703125" customWidth="1"/>
    <col min="14" max="14" width="8.7109375" customWidth="1"/>
    <col min="15" max="15" width="8" customWidth="1"/>
    <col min="16" max="16" width="7.85546875" customWidth="1"/>
    <col min="17" max="17" width="7.28515625" customWidth="1"/>
    <col min="18" max="18" width="8.5703125" customWidth="1"/>
    <col min="19" max="19" width="8" customWidth="1"/>
    <col min="20" max="20" width="7.85546875" customWidth="1"/>
    <col min="21" max="21" width="8.28515625" customWidth="1"/>
    <col min="22" max="22" width="6.28515625" customWidth="1"/>
    <col min="23" max="23" width="7.85546875" customWidth="1"/>
    <col min="24" max="24" width="8.7109375" customWidth="1"/>
    <col min="25" max="26" width="7.85546875" customWidth="1"/>
    <col min="27" max="27" width="8.5703125" customWidth="1"/>
    <col min="28" max="28" width="8.7109375" customWidth="1"/>
    <col min="29" max="29" width="9" customWidth="1"/>
  </cols>
  <sheetData>
    <row r="1" spans="3:35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3:35" ht="31.5">
      <c r="D2" s="198" t="s">
        <v>114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</row>
    <row r="6" spans="3:35">
      <c r="AD6" s="199"/>
      <c r="AE6" s="199"/>
      <c r="AF6" s="199"/>
    </row>
    <row r="7" spans="3:35" ht="21">
      <c r="D7" s="3" t="s">
        <v>1</v>
      </c>
      <c r="E7" s="168" t="s">
        <v>115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70"/>
      <c r="R7" s="171" t="s">
        <v>3</v>
      </c>
      <c r="S7" s="171"/>
      <c r="T7" s="171"/>
      <c r="U7" s="171"/>
      <c r="V7" s="171"/>
      <c r="X7" s="172">
        <v>16</v>
      </c>
      <c r="Y7" s="173"/>
      <c r="AD7" s="87"/>
    </row>
    <row r="8" spans="3:35" ht="23.25">
      <c r="D8" s="4" t="s">
        <v>4</v>
      </c>
      <c r="E8" s="174" t="s">
        <v>205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"/>
      <c r="R8" s="171" t="s">
        <v>6</v>
      </c>
      <c r="S8" s="171"/>
      <c r="T8" s="171"/>
      <c r="U8" s="171"/>
      <c r="V8" s="171"/>
      <c r="X8" s="172" t="s">
        <v>238</v>
      </c>
      <c r="Y8" s="173"/>
      <c r="AA8" s="199"/>
      <c r="AB8" s="199"/>
      <c r="AC8" s="199"/>
      <c r="AD8" s="175"/>
      <c r="AE8" s="175"/>
      <c r="AF8" s="175"/>
      <c r="AG8" s="175"/>
      <c r="AH8" s="175"/>
    </row>
    <row r="9" spans="3:35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3:35" ht="21.75">
      <c r="C10" s="190" t="s">
        <v>8</v>
      </c>
      <c r="D10" s="191"/>
      <c r="E10" s="192" t="s">
        <v>117</v>
      </c>
      <c r="F10" s="193"/>
      <c r="G10" s="193"/>
      <c r="H10" s="193"/>
      <c r="I10" s="194"/>
      <c r="J10" s="192" t="s">
        <v>118</v>
      </c>
      <c r="K10" s="193"/>
      <c r="L10" s="193"/>
      <c r="M10" s="193"/>
      <c r="N10" s="194"/>
      <c r="O10" s="195" t="s">
        <v>119</v>
      </c>
      <c r="P10" s="196"/>
      <c r="Q10" s="196"/>
      <c r="R10" s="196"/>
      <c r="S10" s="197"/>
      <c r="T10" s="195" t="s">
        <v>120</v>
      </c>
      <c r="U10" s="196"/>
      <c r="V10" s="196"/>
      <c r="W10" s="196"/>
      <c r="X10" s="197"/>
      <c r="Y10" s="187" t="s">
        <v>121</v>
      </c>
      <c r="Z10" s="188"/>
      <c r="AA10" s="188"/>
      <c r="AB10" s="188"/>
      <c r="AC10" s="189"/>
      <c r="AD10" s="182" t="s">
        <v>14</v>
      </c>
      <c r="AE10" s="182"/>
      <c r="AF10" s="182"/>
    </row>
    <row r="11" spans="3:35" ht="15.75" thickBot="1">
      <c r="C11" s="72" t="s">
        <v>15</v>
      </c>
      <c r="D11" s="88" t="s">
        <v>16</v>
      </c>
      <c r="E11" s="89" t="s">
        <v>17</v>
      </c>
      <c r="F11" s="89" t="s">
        <v>18</v>
      </c>
      <c r="G11" s="89" t="s">
        <v>19</v>
      </c>
      <c r="H11" s="89" t="s">
        <v>20</v>
      </c>
      <c r="I11" s="89" t="s">
        <v>21</v>
      </c>
      <c r="J11" s="89" t="s">
        <v>22</v>
      </c>
      <c r="K11" s="89" t="s">
        <v>23</v>
      </c>
      <c r="L11" s="89" t="s">
        <v>24</v>
      </c>
      <c r="M11" s="89" t="s">
        <v>25</v>
      </c>
      <c r="N11" s="89" t="s">
        <v>26</v>
      </c>
      <c r="O11" s="89" t="s">
        <v>27</v>
      </c>
      <c r="P11" s="89" t="s">
        <v>28</v>
      </c>
      <c r="Q11" s="89" t="s">
        <v>29</v>
      </c>
      <c r="R11" s="72" t="s">
        <v>30</v>
      </c>
      <c r="S11" s="72" t="s">
        <v>31</v>
      </c>
      <c r="T11" s="72" t="s">
        <v>32</v>
      </c>
      <c r="U11" s="72" t="s">
        <v>33</v>
      </c>
      <c r="V11" s="72" t="s">
        <v>34</v>
      </c>
      <c r="W11" s="72" t="s">
        <v>35</v>
      </c>
      <c r="X11" s="72" t="s">
        <v>36</v>
      </c>
      <c r="Y11" s="72" t="s">
        <v>37</v>
      </c>
      <c r="Z11" s="72" t="s">
        <v>38</v>
      </c>
      <c r="AA11" s="72" t="s">
        <v>39</v>
      </c>
      <c r="AB11" s="72" t="s">
        <v>40</v>
      </c>
      <c r="AC11" s="72" t="s">
        <v>41</v>
      </c>
      <c r="AD11" s="90" t="s">
        <v>42</v>
      </c>
      <c r="AE11" s="91" t="s">
        <v>44</v>
      </c>
      <c r="AF11" s="92" t="s">
        <v>122</v>
      </c>
    </row>
    <row r="12" spans="3:35">
      <c r="C12" s="13">
        <v>1</v>
      </c>
      <c r="D12" s="14" t="s">
        <v>198</v>
      </c>
      <c r="E12" s="93" t="s">
        <v>47</v>
      </c>
      <c r="F12" s="93" t="s">
        <v>47</v>
      </c>
      <c r="G12" s="93" t="s">
        <v>47</v>
      </c>
      <c r="H12" s="93" t="s">
        <v>47</v>
      </c>
      <c r="I12" s="93" t="s">
        <v>47</v>
      </c>
      <c r="J12" s="93" t="s">
        <v>47</v>
      </c>
      <c r="K12" s="93" t="s">
        <v>47</v>
      </c>
      <c r="L12" s="93" t="s">
        <v>47</v>
      </c>
      <c r="M12" s="93" t="s">
        <v>48</v>
      </c>
      <c r="N12" s="93" t="s">
        <v>48</v>
      </c>
      <c r="O12" s="93" t="s">
        <v>47</v>
      </c>
      <c r="P12" s="93" t="s">
        <v>47</v>
      </c>
      <c r="Q12" s="93" t="s">
        <v>48</v>
      </c>
      <c r="R12" s="93" t="s">
        <v>47</v>
      </c>
      <c r="S12" s="93" t="s">
        <v>48</v>
      </c>
      <c r="T12" s="93" t="s">
        <v>47</v>
      </c>
      <c r="U12" s="93" t="s">
        <v>47</v>
      </c>
      <c r="V12" s="93" t="s">
        <v>48</v>
      </c>
      <c r="W12" s="93" t="s">
        <v>47</v>
      </c>
      <c r="X12" s="93" t="s">
        <v>48</v>
      </c>
      <c r="Y12" s="93" t="s">
        <v>48</v>
      </c>
      <c r="Z12" s="93" t="s">
        <v>47</v>
      </c>
      <c r="AA12" s="93" t="s">
        <v>47</v>
      </c>
      <c r="AB12" s="93" t="s">
        <v>48</v>
      </c>
      <c r="AC12" s="93" t="s">
        <v>48</v>
      </c>
      <c r="AD12" s="94">
        <f>COUNTIF(E12:AC12,"✔")</f>
        <v>16</v>
      </c>
      <c r="AE12" s="95">
        <f>COUNTIF(E12:AC12,"X")</f>
        <v>9</v>
      </c>
      <c r="AF12" s="96">
        <f>COUNTIF(E12:AC12,"–")</f>
        <v>0</v>
      </c>
      <c r="AH12" s="147" t="s">
        <v>50</v>
      </c>
      <c r="AI12" s="148"/>
    </row>
    <row r="13" spans="3:35" ht="15.75">
      <c r="C13" s="13">
        <v>2</v>
      </c>
      <c r="D13" s="14" t="s">
        <v>204</v>
      </c>
      <c r="E13" s="93" t="s">
        <v>47</v>
      </c>
      <c r="F13" s="93" t="s">
        <v>47</v>
      </c>
      <c r="G13" s="93" t="s">
        <v>48</v>
      </c>
      <c r="H13" s="93" t="s">
        <v>48</v>
      </c>
      <c r="I13" s="93" t="s">
        <v>48</v>
      </c>
      <c r="J13" s="93" t="s">
        <v>47</v>
      </c>
      <c r="K13" s="93" t="s">
        <v>47</v>
      </c>
      <c r="L13" s="93" t="s">
        <v>47</v>
      </c>
      <c r="M13" s="93" t="s">
        <v>47</v>
      </c>
      <c r="N13" s="93" t="s">
        <v>48</v>
      </c>
      <c r="O13" s="93" t="s">
        <v>47</v>
      </c>
      <c r="P13" s="93" t="s">
        <v>47</v>
      </c>
      <c r="Q13" s="93" t="s">
        <v>48</v>
      </c>
      <c r="R13" s="93" t="s">
        <v>48</v>
      </c>
      <c r="S13" s="93" t="s">
        <v>47</v>
      </c>
      <c r="T13" s="93" t="s">
        <v>48</v>
      </c>
      <c r="U13" s="93" t="s">
        <v>48</v>
      </c>
      <c r="V13" s="93" t="s">
        <v>48</v>
      </c>
      <c r="W13" s="93" t="s">
        <v>47</v>
      </c>
      <c r="X13" s="93" t="s">
        <v>47</v>
      </c>
      <c r="Y13" s="93" t="s">
        <v>47</v>
      </c>
      <c r="Z13" s="93" t="s">
        <v>48</v>
      </c>
      <c r="AA13" s="93" t="s">
        <v>48</v>
      </c>
      <c r="AB13" s="93" t="s">
        <v>48</v>
      </c>
      <c r="AC13" s="93" t="s">
        <v>48</v>
      </c>
      <c r="AD13" s="94">
        <f t="shared" ref="AD13:AD27" si="0">COUNTIF(E13:AC13,"✔")</f>
        <v>12</v>
      </c>
      <c r="AE13" s="95">
        <f>COUNTIF(E13:AC13,"X")</f>
        <v>13</v>
      </c>
      <c r="AF13" s="96">
        <f t="shared" ref="AF13:AF14" si="1">COUNTIF(F13:AD13,"O")</f>
        <v>0</v>
      </c>
      <c r="AH13" s="20" t="s">
        <v>52</v>
      </c>
      <c r="AI13" s="21" t="s">
        <v>47</v>
      </c>
    </row>
    <row r="14" spans="3:35" ht="15.75">
      <c r="C14" s="13">
        <v>3</v>
      </c>
      <c r="D14" s="14" t="s">
        <v>203</v>
      </c>
      <c r="E14" s="93" t="s">
        <v>47</v>
      </c>
      <c r="F14" s="93" t="s">
        <v>48</v>
      </c>
      <c r="G14" s="93" t="s">
        <v>49</v>
      </c>
      <c r="H14" s="93" t="s">
        <v>47</v>
      </c>
      <c r="I14" s="93" t="s">
        <v>48</v>
      </c>
      <c r="J14" s="93" t="s">
        <v>47</v>
      </c>
      <c r="K14" s="93" t="s">
        <v>47</v>
      </c>
      <c r="L14" s="93" t="s">
        <v>48</v>
      </c>
      <c r="M14" s="93" t="s">
        <v>48</v>
      </c>
      <c r="N14" s="93" t="s">
        <v>48</v>
      </c>
      <c r="O14" s="93" t="s">
        <v>48</v>
      </c>
      <c r="P14" s="93" t="s">
        <v>48</v>
      </c>
      <c r="Q14" s="93" t="s">
        <v>48</v>
      </c>
      <c r="R14" s="93" t="s">
        <v>48</v>
      </c>
      <c r="S14" s="93" t="s">
        <v>48</v>
      </c>
      <c r="T14" s="93" t="s">
        <v>47</v>
      </c>
      <c r="U14" s="93" t="s">
        <v>48</v>
      </c>
      <c r="V14" s="93" t="s">
        <v>48</v>
      </c>
      <c r="W14" s="93" t="s">
        <v>47</v>
      </c>
      <c r="X14" s="93" t="s">
        <v>48</v>
      </c>
      <c r="Y14" s="93" t="s">
        <v>48</v>
      </c>
      <c r="Z14" s="93" t="s">
        <v>47</v>
      </c>
      <c r="AA14" s="93" t="s">
        <v>48</v>
      </c>
      <c r="AB14" s="93" t="s">
        <v>48</v>
      </c>
      <c r="AC14" s="93" t="s">
        <v>48</v>
      </c>
      <c r="AD14" s="94">
        <f t="shared" si="0"/>
        <v>7</v>
      </c>
      <c r="AE14" s="95">
        <f t="shared" ref="AE14:AE45" si="2">COUNTIF(E14:AC14,"X")</f>
        <v>17</v>
      </c>
      <c r="AF14" s="96">
        <f t="shared" si="1"/>
        <v>0</v>
      </c>
      <c r="AH14" s="20" t="s">
        <v>57</v>
      </c>
      <c r="AI14" s="23" t="s">
        <v>48</v>
      </c>
    </row>
    <row r="15" spans="3:35" ht="19.5" thickBot="1">
      <c r="C15" s="13">
        <v>4</v>
      </c>
      <c r="D15" s="14" t="s">
        <v>195</v>
      </c>
      <c r="E15" s="93" t="s">
        <v>48</v>
      </c>
      <c r="F15" s="93" t="s">
        <v>48</v>
      </c>
      <c r="G15" s="93" t="s">
        <v>48</v>
      </c>
      <c r="H15" s="93" t="s">
        <v>48</v>
      </c>
      <c r="I15" s="93" t="s">
        <v>48</v>
      </c>
      <c r="J15" s="93" t="s">
        <v>47</v>
      </c>
      <c r="K15" s="93" t="s">
        <v>48</v>
      </c>
      <c r="L15" s="93" t="s">
        <v>48</v>
      </c>
      <c r="M15" s="93" t="s">
        <v>48</v>
      </c>
      <c r="N15" s="93" t="s">
        <v>48</v>
      </c>
      <c r="O15" s="93" t="s">
        <v>48</v>
      </c>
      <c r="P15" s="93" t="s">
        <v>48</v>
      </c>
      <c r="Q15" s="93" t="s">
        <v>48</v>
      </c>
      <c r="R15" s="93" t="s">
        <v>48</v>
      </c>
      <c r="S15" s="93" t="s">
        <v>48</v>
      </c>
      <c r="T15" s="93" t="s">
        <v>47</v>
      </c>
      <c r="U15" s="93" t="s">
        <v>48</v>
      </c>
      <c r="V15" s="93" t="s">
        <v>47</v>
      </c>
      <c r="W15" s="93" t="s">
        <v>48</v>
      </c>
      <c r="X15" s="93" t="s">
        <v>47</v>
      </c>
      <c r="Y15" s="93" t="s">
        <v>47</v>
      </c>
      <c r="Z15" s="93" t="s">
        <v>47</v>
      </c>
      <c r="AA15" s="93" t="s">
        <v>48</v>
      </c>
      <c r="AB15" s="93" t="s">
        <v>48</v>
      </c>
      <c r="AC15" s="93" t="s">
        <v>48</v>
      </c>
      <c r="AD15" s="94">
        <f t="shared" si="0"/>
        <v>6</v>
      </c>
      <c r="AE15" s="95">
        <f t="shared" si="2"/>
        <v>19</v>
      </c>
      <c r="AF15" s="96">
        <f>COUNTIF(F15:AD15,"O")</f>
        <v>0</v>
      </c>
      <c r="AH15" s="24" t="s">
        <v>59</v>
      </c>
      <c r="AI15" s="25" t="s">
        <v>49</v>
      </c>
    </row>
    <row r="16" spans="3:35">
      <c r="C16" s="13">
        <v>5</v>
      </c>
      <c r="D16" s="14" t="s">
        <v>200</v>
      </c>
      <c r="E16" s="93" t="s">
        <v>47</v>
      </c>
      <c r="F16" s="93" t="s">
        <v>47</v>
      </c>
      <c r="G16" s="93" t="s">
        <v>47</v>
      </c>
      <c r="H16" s="93" t="s">
        <v>48</v>
      </c>
      <c r="I16" s="93" t="s">
        <v>47</v>
      </c>
      <c r="J16" s="93" t="s">
        <v>47</v>
      </c>
      <c r="K16" s="93" t="s">
        <v>48</v>
      </c>
      <c r="L16" s="93" t="s">
        <v>47</v>
      </c>
      <c r="M16" s="93" t="s">
        <v>47</v>
      </c>
      <c r="N16" s="93" t="s">
        <v>48</v>
      </c>
      <c r="O16" s="93" t="s">
        <v>47</v>
      </c>
      <c r="P16" s="93" t="s">
        <v>47</v>
      </c>
      <c r="Q16" s="93" t="s">
        <v>48</v>
      </c>
      <c r="R16" s="93" t="s">
        <v>47</v>
      </c>
      <c r="S16" s="93" t="s">
        <v>47</v>
      </c>
      <c r="T16" s="93" t="s">
        <v>48</v>
      </c>
      <c r="U16" s="93" t="s">
        <v>48</v>
      </c>
      <c r="V16" s="93" t="s">
        <v>47</v>
      </c>
      <c r="W16" s="93" t="s">
        <v>47</v>
      </c>
      <c r="X16" s="93" t="s">
        <v>47</v>
      </c>
      <c r="Y16" s="93" t="s">
        <v>47</v>
      </c>
      <c r="Z16" s="93" t="s">
        <v>47</v>
      </c>
      <c r="AA16" s="93" t="s">
        <v>47</v>
      </c>
      <c r="AB16" s="93" t="s">
        <v>47</v>
      </c>
      <c r="AC16" s="93" t="s">
        <v>48</v>
      </c>
      <c r="AD16" s="94">
        <f t="shared" si="0"/>
        <v>18</v>
      </c>
      <c r="AE16" s="95">
        <f t="shared" si="2"/>
        <v>7</v>
      </c>
      <c r="AF16" s="96">
        <f t="shared" ref="AF16:AF45" si="3">COUNTIF(F16:AD16,"O")</f>
        <v>0</v>
      </c>
    </row>
    <row r="17" spans="3:32">
      <c r="C17" s="13">
        <v>6</v>
      </c>
      <c r="D17" s="14" t="s">
        <v>194</v>
      </c>
      <c r="E17" s="93" t="s">
        <v>47</v>
      </c>
      <c r="F17" s="93" t="s">
        <v>47</v>
      </c>
      <c r="G17" s="93" t="s">
        <v>48</v>
      </c>
      <c r="H17" s="93" t="s">
        <v>47</v>
      </c>
      <c r="I17" s="93" t="s">
        <v>48</v>
      </c>
      <c r="J17" s="93" t="s">
        <v>47</v>
      </c>
      <c r="K17" s="93" t="s">
        <v>47</v>
      </c>
      <c r="L17" s="93" t="s">
        <v>48</v>
      </c>
      <c r="M17" s="93" t="s">
        <v>48</v>
      </c>
      <c r="N17" s="93" t="s">
        <v>48</v>
      </c>
      <c r="O17" s="93" t="s">
        <v>47</v>
      </c>
      <c r="P17" s="93" t="s">
        <v>47</v>
      </c>
      <c r="Q17" s="93" t="s">
        <v>48</v>
      </c>
      <c r="R17" s="93" t="s">
        <v>47</v>
      </c>
      <c r="S17" s="93" t="s">
        <v>47</v>
      </c>
      <c r="T17" s="93" t="s">
        <v>47</v>
      </c>
      <c r="U17" s="93" t="s">
        <v>47</v>
      </c>
      <c r="V17" s="93" t="s">
        <v>48</v>
      </c>
      <c r="W17" s="93" t="s">
        <v>48</v>
      </c>
      <c r="X17" s="93" t="s">
        <v>48</v>
      </c>
      <c r="Y17" s="93" t="s">
        <v>48</v>
      </c>
      <c r="Z17" s="93" t="s">
        <v>47</v>
      </c>
      <c r="AA17" s="93" t="s">
        <v>47</v>
      </c>
      <c r="AB17" s="93" t="s">
        <v>48</v>
      </c>
      <c r="AC17" s="93" t="s">
        <v>48</v>
      </c>
      <c r="AD17" s="94">
        <f t="shared" si="0"/>
        <v>13</v>
      </c>
      <c r="AE17" s="95">
        <f t="shared" si="2"/>
        <v>12</v>
      </c>
      <c r="AF17" s="96">
        <f t="shared" si="3"/>
        <v>0</v>
      </c>
    </row>
    <row r="18" spans="3:32">
      <c r="C18" s="13">
        <v>7</v>
      </c>
      <c r="D18" s="14" t="s">
        <v>199</v>
      </c>
      <c r="E18" s="93" t="s">
        <v>47</v>
      </c>
      <c r="F18" s="93" t="s">
        <v>47</v>
      </c>
      <c r="G18" s="93" t="s">
        <v>47</v>
      </c>
      <c r="H18" s="93" t="s">
        <v>48</v>
      </c>
      <c r="I18" s="93" t="s">
        <v>47</v>
      </c>
      <c r="J18" s="93" t="s">
        <v>47</v>
      </c>
      <c r="K18" s="93" t="s">
        <v>48</v>
      </c>
      <c r="L18" s="93" t="s">
        <v>48</v>
      </c>
      <c r="M18" s="93" t="s">
        <v>47</v>
      </c>
      <c r="N18" s="93" t="s">
        <v>48</v>
      </c>
      <c r="O18" s="93" t="s">
        <v>47</v>
      </c>
      <c r="P18" s="93" t="s">
        <v>47</v>
      </c>
      <c r="Q18" s="93" t="s">
        <v>47</v>
      </c>
      <c r="R18" s="93" t="s">
        <v>47</v>
      </c>
      <c r="S18" s="93" t="s">
        <v>47</v>
      </c>
      <c r="T18" s="93" t="s">
        <v>48</v>
      </c>
      <c r="U18" s="93" t="s">
        <v>47</v>
      </c>
      <c r="V18" s="93" t="s">
        <v>47</v>
      </c>
      <c r="W18" s="93" t="s">
        <v>47</v>
      </c>
      <c r="X18" s="93" t="s">
        <v>47</v>
      </c>
      <c r="Y18" s="93" t="s">
        <v>47</v>
      </c>
      <c r="Z18" s="93" t="s">
        <v>47</v>
      </c>
      <c r="AA18" s="93" t="s">
        <v>47</v>
      </c>
      <c r="AB18" s="93" t="s">
        <v>48</v>
      </c>
      <c r="AC18" s="93" t="s">
        <v>48</v>
      </c>
      <c r="AD18" s="94">
        <f t="shared" si="0"/>
        <v>18</v>
      </c>
      <c r="AE18" s="95">
        <f t="shared" si="2"/>
        <v>7</v>
      </c>
      <c r="AF18" s="96">
        <f t="shared" si="3"/>
        <v>0</v>
      </c>
    </row>
    <row r="19" spans="3:32">
      <c r="C19" s="13">
        <v>8</v>
      </c>
      <c r="D19" s="14" t="s">
        <v>201</v>
      </c>
      <c r="E19" s="93" t="s">
        <v>47</v>
      </c>
      <c r="F19" s="93" t="s">
        <v>47</v>
      </c>
      <c r="G19" s="93" t="s">
        <v>48</v>
      </c>
      <c r="H19" s="93" t="s">
        <v>48</v>
      </c>
      <c r="I19" s="93" t="s">
        <v>48</v>
      </c>
      <c r="J19" s="93" t="s">
        <v>48</v>
      </c>
      <c r="K19" s="93" t="s">
        <v>48</v>
      </c>
      <c r="L19" s="93" t="s">
        <v>48</v>
      </c>
      <c r="M19" s="93" t="s">
        <v>48</v>
      </c>
      <c r="N19" s="93" t="s">
        <v>48</v>
      </c>
      <c r="O19" s="93" t="s">
        <v>48</v>
      </c>
      <c r="P19" s="93" t="s">
        <v>48</v>
      </c>
      <c r="Q19" s="93" t="s">
        <v>47</v>
      </c>
      <c r="R19" s="93" t="s">
        <v>47</v>
      </c>
      <c r="S19" s="93" t="s">
        <v>48</v>
      </c>
      <c r="T19" s="93" t="s">
        <v>48</v>
      </c>
      <c r="U19" s="93" t="s">
        <v>47</v>
      </c>
      <c r="V19" s="93" t="s">
        <v>48</v>
      </c>
      <c r="W19" s="93" t="s">
        <v>48</v>
      </c>
      <c r="X19" s="93" t="s">
        <v>48</v>
      </c>
      <c r="Y19" s="93" t="s">
        <v>47</v>
      </c>
      <c r="Z19" s="93" t="s">
        <v>48</v>
      </c>
      <c r="AA19" s="93" t="s">
        <v>47</v>
      </c>
      <c r="AB19" s="93" t="s">
        <v>48</v>
      </c>
      <c r="AC19" s="93" t="s">
        <v>48</v>
      </c>
      <c r="AD19" s="94">
        <f t="shared" si="0"/>
        <v>7</v>
      </c>
      <c r="AE19" s="95">
        <f t="shared" si="2"/>
        <v>18</v>
      </c>
      <c r="AF19" s="96">
        <f t="shared" si="3"/>
        <v>0</v>
      </c>
    </row>
    <row r="20" spans="3:32">
      <c r="C20" s="13">
        <v>9</v>
      </c>
      <c r="D20" s="14" t="s">
        <v>196</v>
      </c>
      <c r="E20" s="93" t="s">
        <v>47</v>
      </c>
      <c r="F20" s="93" t="s">
        <v>47</v>
      </c>
      <c r="G20" s="93" t="s">
        <v>48</v>
      </c>
      <c r="H20" s="93" t="s">
        <v>48</v>
      </c>
      <c r="I20" s="93" t="s">
        <v>47</v>
      </c>
      <c r="J20" s="93" t="s">
        <v>47</v>
      </c>
      <c r="K20" s="93" t="s">
        <v>47</v>
      </c>
      <c r="L20" s="93" t="s">
        <v>48</v>
      </c>
      <c r="M20" s="93" t="s">
        <v>48</v>
      </c>
      <c r="N20" s="93" t="s">
        <v>47</v>
      </c>
      <c r="O20" s="93" t="s">
        <v>47</v>
      </c>
      <c r="P20" s="93" t="s">
        <v>47</v>
      </c>
      <c r="Q20" s="93" t="s">
        <v>48</v>
      </c>
      <c r="R20" s="93" t="s">
        <v>47</v>
      </c>
      <c r="S20" s="93" t="s">
        <v>47</v>
      </c>
      <c r="T20" s="93" t="s">
        <v>47</v>
      </c>
      <c r="U20" s="93" t="s">
        <v>48</v>
      </c>
      <c r="V20" s="93" t="s">
        <v>47</v>
      </c>
      <c r="W20" s="93" t="s">
        <v>47</v>
      </c>
      <c r="X20" s="93" t="s">
        <v>47</v>
      </c>
      <c r="Y20" s="93" t="s">
        <v>47</v>
      </c>
      <c r="Z20" s="93" t="s">
        <v>47</v>
      </c>
      <c r="AA20" s="93" t="s">
        <v>47</v>
      </c>
      <c r="AB20" s="93" t="s">
        <v>48</v>
      </c>
      <c r="AC20" s="93" t="s">
        <v>47</v>
      </c>
      <c r="AD20" s="94">
        <f t="shared" si="0"/>
        <v>18</v>
      </c>
      <c r="AE20" s="95">
        <f t="shared" si="2"/>
        <v>7</v>
      </c>
      <c r="AF20" s="96">
        <f t="shared" si="3"/>
        <v>0</v>
      </c>
    </row>
    <row r="21" spans="3:32">
      <c r="C21" s="13">
        <v>10</v>
      </c>
      <c r="D21" s="14" t="s">
        <v>197</v>
      </c>
      <c r="E21" s="93" t="s">
        <v>48</v>
      </c>
      <c r="F21" s="93" t="s">
        <v>47</v>
      </c>
      <c r="G21" s="93" t="s">
        <v>48</v>
      </c>
      <c r="H21" s="93" t="s">
        <v>48</v>
      </c>
      <c r="I21" s="93" t="s">
        <v>47</v>
      </c>
      <c r="J21" s="93" t="s">
        <v>48</v>
      </c>
      <c r="K21" s="93" t="s">
        <v>48</v>
      </c>
      <c r="L21" s="93" t="s">
        <v>47</v>
      </c>
      <c r="M21" s="93" t="s">
        <v>48</v>
      </c>
      <c r="N21" s="93" t="s">
        <v>48</v>
      </c>
      <c r="O21" s="93" t="s">
        <v>48</v>
      </c>
      <c r="P21" s="93" t="s">
        <v>48</v>
      </c>
      <c r="Q21" s="93" t="s">
        <v>48</v>
      </c>
      <c r="R21" s="93" t="s">
        <v>48</v>
      </c>
      <c r="S21" s="93" t="s">
        <v>47</v>
      </c>
      <c r="T21" s="93" t="s">
        <v>48</v>
      </c>
      <c r="U21" s="93" t="s">
        <v>47</v>
      </c>
      <c r="V21" s="93" t="s">
        <v>47</v>
      </c>
      <c r="W21" s="93" t="s">
        <v>48</v>
      </c>
      <c r="X21" s="93" t="s">
        <v>48</v>
      </c>
      <c r="Y21" s="93" t="s">
        <v>48</v>
      </c>
      <c r="Z21" s="93" t="s">
        <v>48</v>
      </c>
      <c r="AA21" s="93" t="s">
        <v>48</v>
      </c>
      <c r="AB21" s="93" t="s">
        <v>48</v>
      </c>
      <c r="AC21" s="93" t="s">
        <v>48</v>
      </c>
      <c r="AD21" s="94">
        <f t="shared" si="0"/>
        <v>6</v>
      </c>
      <c r="AE21" s="95">
        <f t="shared" si="2"/>
        <v>19</v>
      </c>
      <c r="AF21" s="96">
        <f t="shared" si="3"/>
        <v>0</v>
      </c>
    </row>
    <row r="22" spans="3:32">
      <c r="C22" s="13">
        <v>11</v>
      </c>
      <c r="D22" s="109" t="s">
        <v>202</v>
      </c>
      <c r="E22" s="93" t="s">
        <v>47</v>
      </c>
      <c r="F22" s="93" t="s">
        <v>47</v>
      </c>
      <c r="G22" s="93" t="s">
        <v>48</v>
      </c>
      <c r="H22" s="93" t="s">
        <v>48</v>
      </c>
      <c r="I22" s="93" t="s">
        <v>47</v>
      </c>
      <c r="J22" s="93" t="s">
        <v>47</v>
      </c>
      <c r="K22" s="93" t="s">
        <v>48</v>
      </c>
      <c r="L22" s="93" t="s">
        <v>47</v>
      </c>
      <c r="M22" s="93" t="s">
        <v>48</v>
      </c>
      <c r="N22" s="93" t="s">
        <v>48</v>
      </c>
      <c r="O22" s="93" t="s">
        <v>48</v>
      </c>
      <c r="P22" s="93" t="s">
        <v>48</v>
      </c>
      <c r="Q22" s="93" t="s">
        <v>48</v>
      </c>
      <c r="R22" s="93" t="s">
        <v>47</v>
      </c>
      <c r="S22" s="93" t="s">
        <v>48</v>
      </c>
      <c r="T22" s="93" t="s">
        <v>47</v>
      </c>
      <c r="U22" s="93" t="s">
        <v>48</v>
      </c>
      <c r="V22" s="93" t="s">
        <v>47</v>
      </c>
      <c r="W22" s="93" t="s">
        <v>47</v>
      </c>
      <c r="X22" s="93" t="s">
        <v>48</v>
      </c>
      <c r="Y22" s="93" t="s">
        <v>48</v>
      </c>
      <c r="Z22" s="93" t="s">
        <v>48</v>
      </c>
      <c r="AA22" s="93" t="s">
        <v>47</v>
      </c>
      <c r="AB22" s="93" t="s">
        <v>48</v>
      </c>
      <c r="AC22" s="93" t="s">
        <v>48</v>
      </c>
      <c r="AD22" s="94">
        <f t="shared" si="0"/>
        <v>10</v>
      </c>
      <c r="AE22" s="95">
        <f t="shared" si="2"/>
        <v>15</v>
      </c>
      <c r="AF22" s="96">
        <f t="shared" si="3"/>
        <v>0</v>
      </c>
    </row>
    <row r="23" spans="3:32">
      <c r="C23" s="13">
        <v>12</v>
      </c>
      <c r="D23" s="14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4">
        <f t="shared" si="0"/>
        <v>0</v>
      </c>
      <c r="AE23" s="95">
        <f t="shared" si="2"/>
        <v>0</v>
      </c>
      <c r="AF23" s="96">
        <f t="shared" si="3"/>
        <v>0</v>
      </c>
    </row>
    <row r="24" spans="3:32">
      <c r="C24" s="13">
        <v>13</v>
      </c>
      <c r="D24" s="14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4">
        <f t="shared" si="0"/>
        <v>0</v>
      </c>
      <c r="AE24" s="95">
        <f t="shared" si="2"/>
        <v>0</v>
      </c>
      <c r="AF24" s="96">
        <f t="shared" si="3"/>
        <v>0</v>
      </c>
    </row>
    <row r="25" spans="3:32">
      <c r="C25" s="13">
        <v>14</v>
      </c>
      <c r="D25" s="14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4">
        <f t="shared" si="0"/>
        <v>0</v>
      </c>
      <c r="AE25" s="95">
        <f t="shared" si="2"/>
        <v>0</v>
      </c>
      <c r="AF25" s="96">
        <f t="shared" si="3"/>
        <v>0</v>
      </c>
    </row>
    <row r="26" spans="3:32">
      <c r="C26" s="13">
        <v>15</v>
      </c>
      <c r="D26" s="14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4">
        <f t="shared" si="0"/>
        <v>0</v>
      </c>
      <c r="AE26" s="95">
        <f t="shared" si="2"/>
        <v>0</v>
      </c>
      <c r="AF26" s="96">
        <f t="shared" si="3"/>
        <v>0</v>
      </c>
    </row>
    <row r="27" spans="3:32">
      <c r="C27" s="13">
        <v>16</v>
      </c>
      <c r="D27" s="14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4">
        <f t="shared" si="0"/>
        <v>0</v>
      </c>
      <c r="AE27" s="95">
        <f t="shared" si="2"/>
        <v>0</v>
      </c>
      <c r="AF27" s="96">
        <f t="shared" si="3"/>
        <v>0</v>
      </c>
    </row>
    <row r="28" spans="3:32">
      <c r="C28" s="13">
        <v>17</v>
      </c>
      <c r="D28" s="14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4">
        <f t="shared" ref="AD28:AD45" si="4">COUNTIF(E28:AC28,"A")</f>
        <v>0</v>
      </c>
      <c r="AE28" s="95">
        <f t="shared" si="2"/>
        <v>0</v>
      </c>
      <c r="AF28" s="96">
        <f t="shared" si="3"/>
        <v>0</v>
      </c>
    </row>
    <row r="29" spans="3:32">
      <c r="C29" s="13">
        <v>18</v>
      </c>
      <c r="D29" s="14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4">
        <f t="shared" si="4"/>
        <v>0</v>
      </c>
      <c r="AE29" s="95">
        <f t="shared" si="2"/>
        <v>0</v>
      </c>
      <c r="AF29" s="96">
        <f t="shared" si="3"/>
        <v>0</v>
      </c>
    </row>
    <row r="30" spans="3:32">
      <c r="C30" s="13">
        <v>19</v>
      </c>
      <c r="D30" s="14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4">
        <f t="shared" si="4"/>
        <v>0</v>
      </c>
      <c r="AE30" s="95">
        <f t="shared" si="2"/>
        <v>0</v>
      </c>
      <c r="AF30" s="96">
        <f t="shared" si="3"/>
        <v>0</v>
      </c>
    </row>
    <row r="31" spans="3:32">
      <c r="C31" s="13">
        <v>20</v>
      </c>
      <c r="D31" s="14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4">
        <f t="shared" si="4"/>
        <v>0</v>
      </c>
      <c r="AE31" s="95">
        <f t="shared" si="2"/>
        <v>0</v>
      </c>
      <c r="AF31" s="96">
        <f t="shared" si="3"/>
        <v>0</v>
      </c>
    </row>
    <row r="32" spans="3:32">
      <c r="C32" s="13">
        <v>21</v>
      </c>
      <c r="D32" s="14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4">
        <f t="shared" si="4"/>
        <v>0</v>
      </c>
      <c r="AE32" s="95">
        <f t="shared" si="2"/>
        <v>0</v>
      </c>
      <c r="AF32" s="96">
        <f t="shared" si="3"/>
        <v>0</v>
      </c>
    </row>
    <row r="33" spans="3:32">
      <c r="C33" s="13">
        <v>22</v>
      </c>
      <c r="D33" s="1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4">
        <f t="shared" si="4"/>
        <v>0</v>
      </c>
      <c r="AE33" s="95">
        <f t="shared" si="2"/>
        <v>0</v>
      </c>
      <c r="AF33" s="96">
        <f t="shared" si="3"/>
        <v>0</v>
      </c>
    </row>
    <row r="34" spans="3:32">
      <c r="C34" s="13">
        <v>23</v>
      </c>
      <c r="D34" s="1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4">
        <f t="shared" si="4"/>
        <v>0</v>
      </c>
      <c r="AE34" s="95">
        <f t="shared" si="2"/>
        <v>0</v>
      </c>
      <c r="AF34" s="96">
        <f t="shared" si="3"/>
        <v>0</v>
      </c>
    </row>
    <row r="35" spans="3:32">
      <c r="C35" s="13">
        <v>24</v>
      </c>
      <c r="D35" s="14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4">
        <f t="shared" si="4"/>
        <v>0</v>
      </c>
      <c r="AE35" s="95">
        <f t="shared" si="2"/>
        <v>0</v>
      </c>
      <c r="AF35" s="96">
        <f t="shared" si="3"/>
        <v>0</v>
      </c>
    </row>
    <row r="36" spans="3:32">
      <c r="C36" s="13">
        <v>25</v>
      </c>
      <c r="D36" s="14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4">
        <f t="shared" si="4"/>
        <v>0</v>
      </c>
      <c r="AE36" s="95">
        <f t="shared" si="2"/>
        <v>0</v>
      </c>
      <c r="AF36" s="96">
        <f t="shared" si="3"/>
        <v>0</v>
      </c>
    </row>
    <row r="37" spans="3:32">
      <c r="C37" s="13">
        <v>26</v>
      </c>
      <c r="D37" s="14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4">
        <f t="shared" si="4"/>
        <v>0</v>
      </c>
      <c r="AE37" s="95">
        <f t="shared" si="2"/>
        <v>0</v>
      </c>
      <c r="AF37" s="96">
        <f t="shared" si="3"/>
        <v>0</v>
      </c>
    </row>
    <row r="38" spans="3:32">
      <c r="C38" s="13">
        <v>27</v>
      </c>
      <c r="D38" s="14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4">
        <f t="shared" si="4"/>
        <v>0</v>
      </c>
      <c r="AE38" s="95">
        <f t="shared" si="2"/>
        <v>0</v>
      </c>
      <c r="AF38" s="96">
        <f t="shared" si="3"/>
        <v>0</v>
      </c>
    </row>
    <row r="39" spans="3:32">
      <c r="C39" s="13">
        <v>28</v>
      </c>
      <c r="D39" s="14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4">
        <f t="shared" si="4"/>
        <v>0</v>
      </c>
      <c r="AE39" s="95">
        <f t="shared" si="2"/>
        <v>0</v>
      </c>
      <c r="AF39" s="96">
        <f t="shared" si="3"/>
        <v>0</v>
      </c>
    </row>
    <row r="40" spans="3:32">
      <c r="C40" s="13">
        <v>29</v>
      </c>
      <c r="D40" s="14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4">
        <f t="shared" si="4"/>
        <v>0</v>
      </c>
      <c r="AE40" s="95">
        <f t="shared" si="2"/>
        <v>0</v>
      </c>
      <c r="AF40" s="96">
        <f t="shared" si="3"/>
        <v>0</v>
      </c>
    </row>
    <row r="41" spans="3:32">
      <c r="C41" s="13">
        <v>30</v>
      </c>
      <c r="D41" s="14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4">
        <f t="shared" si="4"/>
        <v>0</v>
      </c>
      <c r="AE41" s="95">
        <f t="shared" si="2"/>
        <v>0</v>
      </c>
      <c r="AF41" s="96">
        <f t="shared" si="3"/>
        <v>0</v>
      </c>
    </row>
    <row r="42" spans="3:32">
      <c r="C42" s="13">
        <v>31</v>
      </c>
      <c r="D42" s="14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4">
        <f t="shared" si="4"/>
        <v>0</v>
      </c>
      <c r="AE42" s="95">
        <f t="shared" si="2"/>
        <v>0</v>
      </c>
      <c r="AF42" s="96">
        <f t="shared" si="3"/>
        <v>0</v>
      </c>
    </row>
    <row r="43" spans="3:32">
      <c r="C43" s="13">
        <v>32</v>
      </c>
      <c r="D43" s="14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4">
        <f t="shared" si="4"/>
        <v>0</v>
      </c>
      <c r="AE43" s="95">
        <f t="shared" si="2"/>
        <v>0</v>
      </c>
      <c r="AF43" s="96">
        <f t="shared" si="3"/>
        <v>0</v>
      </c>
    </row>
    <row r="44" spans="3:32">
      <c r="C44" s="13">
        <v>33</v>
      </c>
      <c r="D44" s="14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4">
        <f t="shared" si="4"/>
        <v>0</v>
      </c>
      <c r="AE44" s="95">
        <f t="shared" si="2"/>
        <v>0</v>
      </c>
      <c r="AF44" s="96">
        <f t="shared" si="3"/>
        <v>0</v>
      </c>
    </row>
    <row r="45" spans="3:32">
      <c r="C45" s="13">
        <v>34</v>
      </c>
      <c r="D45" s="14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4">
        <f t="shared" si="4"/>
        <v>0</v>
      </c>
      <c r="AE45" s="95">
        <f t="shared" si="2"/>
        <v>0</v>
      </c>
      <c r="AF45" s="96">
        <f t="shared" si="3"/>
        <v>0</v>
      </c>
    </row>
    <row r="46" spans="3:3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8" spans="3:32">
      <c r="D48" s="26" t="s">
        <v>68</v>
      </c>
      <c r="E48" s="27" t="s">
        <v>17</v>
      </c>
      <c r="F48" s="27" t="s">
        <v>18</v>
      </c>
      <c r="G48" s="27" t="s">
        <v>19</v>
      </c>
      <c r="H48" s="27" t="s">
        <v>20</v>
      </c>
      <c r="I48" s="27" t="s">
        <v>21</v>
      </c>
      <c r="J48" s="27" t="s">
        <v>22</v>
      </c>
      <c r="K48" s="27" t="s">
        <v>23</v>
      </c>
      <c r="L48" s="27" t="s">
        <v>24</v>
      </c>
      <c r="M48" s="27" t="s">
        <v>25</v>
      </c>
      <c r="N48" s="27" t="s">
        <v>26</v>
      </c>
      <c r="O48" s="27" t="s">
        <v>27</v>
      </c>
      <c r="P48" s="27" t="s">
        <v>28</v>
      </c>
      <c r="Q48" s="27" t="s">
        <v>29</v>
      </c>
      <c r="R48" s="27" t="s">
        <v>30</v>
      </c>
      <c r="S48" s="27" t="s">
        <v>31</v>
      </c>
      <c r="T48" s="27" t="s">
        <v>32</v>
      </c>
      <c r="U48" s="27" t="s">
        <v>33</v>
      </c>
      <c r="V48" s="27" t="s">
        <v>34</v>
      </c>
      <c r="W48" s="27" t="s">
        <v>35</v>
      </c>
      <c r="X48" s="27" t="s">
        <v>36</v>
      </c>
      <c r="Y48" s="27" t="s">
        <v>37</v>
      </c>
      <c r="Z48" s="27" t="s">
        <v>38</v>
      </c>
      <c r="AA48" s="27" t="s">
        <v>39</v>
      </c>
      <c r="AB48" s="27" t="s">
        <v>40</v>
      </c>
      <c r="AC48" s="27" t="s">
        <v>41</v>
      </c>
      <c r="AD48" s="28" t="s">
        <v>69</v>
      </c>
      <c r="AE48" s="27" t="s">
        <v>70</v>
      </c>
    </row>
    <row r="49" spans="4:31">
      <c r="D49" s="30" t="s">
        <v>71</v>
      </c>
      <c r="E49" s="31">
        <f>COUNTIF(E12:E45,"✔")</f>
        <v>9</v>
      </c>
      <c r="F49" s="31">
        <f t="shared" ref="F49:AC49" si="5">COUNTIF(F12:F45,"✔")</f>
        <v>9</v>
      </c>
      <c r="G49" s="31">
        <f t="shared" si="5"/>
        <v>3</v>
      </c>
      <c r="H49" s="31">
        <f t="shared" si="5"/>
        <v>3</v>
      </c>
      <c r="I49" s="31">
        <f t="shared" si="5"/>
        <v>6</v>
      </c>
      <c r="J49" s="31">
        <f t="shared" si="5"/>
        <v>9</v>
      </c>
      <c r="K49" s="31">
        <f t="shared" si="5"/>
        <v>5</v>
      </c>
      <c r="L49" s="31">
        <f t="shared" si="5"/>
        <v>5</v>
      </c>
      <c r="M49" s="31">
        <f t="shared" si="5"/>
        <v>3</v>
      </c>
      <c r="N49" s="31">
        <f t="shared" si="5"/>
        <v>1</v>
      </c>
      <c r="O49" s="31">
        <f t="shared" si="5"/>
        <v>6</v>
      </c>
      <c r="P49" s="31">
        <f t="shared" si="5"/>
        <v>6</v>
      </c>
      <c r="Q49" s="31">
        <f t="shared" si="5"/>
        <v>2</v>
      </c>
      <c r="R49" s="31">
        <f t="shared" si="5"/>
        <v>7</v>
      </c>
      <c r="S49" s="31">
        <f t="shared" si="5"/>
        <v>6</v>
      </c>
      <c r="T49" s="31">
        <f t="shared" si="5"/>
        <v>6</v>
      </c>
      <c r="U49" s="31">
        <f t="shared" si="5"/>
        <v>5</v>
      </c>
      <c r="V49" s="31">
        <f t="shared" si="5"/>
        <v>6</v>
      </c>
      <c r="W49" s="31">
        <f t="shared" si="5"/>
        <v>7</v>
      </c>
      <c r="X49" s="31">
        <f t="shared" si="5"/>
        <v>5</v>
      </c>
      <c r="Y49" s="31">
        <f t="shared" si="5"/>
        <v>6</v>
      </c>
      <c r="Z49" s="31">
        <f t="shared" si="5"/>
        <v>7</v>
      </c>
      <c r="AA49" s="31">
        <f t="shared" si="5"/>
        <v>7</v>
      </c>
      <c r="AB49" s="31">
        <f t="shared" si="5"/>
        <v>1</v>
      </c>
      <c r="AC49" s="31">
        <f t="shared" si="5"/>
        <v>1</v>
      </c>
      <c r="AD49" s="90">
        <f>SUM(E49:AC49)</f>
        <v>131</v>
      </c>
      <c r="AE49" s="33">
        <f>AD49/$AD$52</f>
        <v>0.47636363636363638</v>
      </c>
    </row>
    <row r="50" spans="4:31">
      <c r="D50" s="37" t="s">
        <v>139</v>
      </c>
      <c r="E50" s="31">
        <f>COUNTIF(E12:E45,"X")</f>
        <v>2</v>
      </c>
      <c r="F50" s="31">
        <f t="shared" ref="F50:AC50" si="6">COUNTIF(F12:F45,"X")</f>
        <v>2</v>
      </c>
      <c r="G50" s="31">
        <f t="shared" si="6"/>
        <v>7</v>
      </c>
      <c r="H50" s="31">
        <f t="shared" si="6"/>
        <v>8</v>
      </c>
      <c r="I50" s="31">
        <f t="shared" si="6"/>
        <v>5</v>
      </c>
      <c r="J50" s="31">
        <f t="shared" si="6"/>
        <v>2</v>
      </c>
      <c r="K50" s="31">
        <f t="shared" si="6"/>
        <v>6</v>
      </c>
      <c r="L50" s="31">
        <f t="shared" si="6"/>
        <v>6</v>
      </c>
      <c r="M50" s="31">
        <f t="shared" si="6"/>
        <v>8</v>
      </c>
      <c r="N50" s="31">
        <f t="shared" si="6"/>
        <v>10</v>
      </c>
      <c r="O50" s="31">
        <f t="shared" si="6"/>
        <v>5</v>
      </c>
      <c r="P50" s="31">
        <f t="shared" si="6"/>
        <v>5</v>
      </c>
      <c r="Q50" s="31">
        <f t="shared" si="6"/>
        <v>9</v>
      </c>
      <c r="R50" s="31">
        <f t="shared" si="6"/>
        <v>4</v>
      </c>
      <c r="S50" s="31">
        <f t="shared" si="6"/>
        <v>5</v>
      </c>
      <c r="T50" s="31">
        <f t="shared" si="6"/>
        <v>5</v>
      </c>
      <c r="U50" s="31">
        <f t="shared" si="6"/>
        <v>6</v>
      </c>
      <c r="V50" s="31">
        <f t="shared" si="6"/>
        <v>5</v>
      </c>
      <c r="W50" s="31">
        <f t="shared" si="6"/>
        <v>4</v>
      </c>
      <c r="X50" s="31">
        <f t="shared" si="6"/>
        <v>6</v>
      </c>
      <c r="Y50" s="31">
        <f t="shared" si="6"/>
        <v>5</v>
      </c>
      <c r="Z50" s="31">
        <f t="shared" si="6"/>
        <v>4</v>
      </c>
      <c r="AA50" s="31">
        <f t="shared" si="6"/>
        <v>4</v>
      </c>
      <c r="AB50" s="31">
        <f t="shared" si="6"/>
        <v>10</v>
      </c>
      <c r="AC50" s="31">
        <f t="shared" si="6"/>
        <v>10</v>
      </c>
      <c r="AD50" s="97">
        <f t="shared" ref="AD50:AD51" si="7">SUM(E50:AC50)</f>
        <v>143</v>
      </c>
      <c r="AE50" s="39">
        <f>AD50/$AD$52</f>
        <v>0.52</v>
      </c>
    </row>
    <row r="51" spans="4:31" ht="18.75">
      <c r="D51" s="40" t="s">
        <v>74</v>
      </c>
      <c r="E51" s="31">
        <f>COUNTIF(E12:E45,"–")</f>
        <v>0</v>
      </c>
      <c r="F51" s="31">
        <f t="shared" ref="F51:AC51" si="8">COUNTIF(F12:F45,"–")</f>
        <v>0</v>
      </c>
      <c r="G51" s="31">
        <f t="shared" si="8"/>
        <v>1</v>
      </c>
      <c r="H51" s="31">
        <f t="shared" si="8"/>
        <v>0</v>
      </c>
      <c r="I51" s="31">
        <f t="shared" si="8"/>
        <v>0</v>
      </c>
      <c r="J51" s="31">
        <f t="shared" si="8"/>
        <v>0</v>
      </c>
      <c r="K51" s="31">
        <f t="shared" si="8"/>
        <v>0</v>
      </c>
      <c r="L51" s="31">
        <f t="shared" si="8"/>
        <v>0</v>
      </c>
      <c r="M51" s="31">
        <f t="shared" si="8"/>
        <v>0</v>
      </c>
      <c r="N51" s="31">
        <f t="shared" si="8"/>
        <v>0</v>
      </c>
      <c r="O51" s="31">
        <f t="shared" si="8"/>
        <v>0</v>
      </c>
      <c r="P51" s="31">
        <f t="shared" si="8"/>
        <v>0</v>
      </c>
      <c r="Q51" s="31">
        <f t="shared" si="8"/>
        <v>0</v>
      </c>
      <c r="R51" s="31">
        <f t="shared" si="8"/>
        <v>0</v>
      </c>
      <c r="S51" s="31">
        <f t="shared" si="8"/>
        <v>0</v>
      </c>
      <c r="T51" s="31">
        <f t="shared" si="8"/>
        <v>0</v>
      </c>
      <c r="U51" s="31">
        <f t="shared" si="8"/>
        <v>0</v>
      </c>
      <c r="V51" s="31">
        <f t="shared" si="8"/>
        <v>0</v>
      </c>
      <c r="W51" s="31">
        <f t="shared" si="8"/>
        <v>0</v>
      </c>
      <c r="X51" s="31">
        <f t="shared" si="8"/>
        <v>0</v>
      </c>
      <c r="Y51" s="31">
        <f t="shared" si="8"/>
        <v>0</v>
      </c>
      <c r="Z51" s="31">
        <f t="shared" si="8"/>
        <v>0</v>
      </c>
      <c r="AA51" s="31">
        <f t="shared" si="8"/>
        <v>0</v>
      </c>
      <c r="AB51" s="31">
        <f t="shared" si="8"/>
        <v>0</v>
      </c>
      <c r="AC51" s="31">
        <f t="shared" si="8"/>
        <v>0</v>
      </c>
      <c r="AD51" s="98">
        <f t="shared" si="7"/>
        <v>1</v>
      </c>
      <c r="AE51" s="41">
        <f t="shared" ref="AE51:AE52" si="9">AD51/$AD$52</f>
        <v>3.6363636363636364E-3</v>
      </c>
    </row>
    <row r="52" spans="4:31">
      <c r="D52" s="42" t="s">
        <v>69</v>
      </c>
      <c r="E52" s="43">
        <f t="shared" ref="E52:AD52" si="10">SUM(E49:E51)</f>
        <v>11</v>
      </c>
      <c r="F52" s="43">
        <f t="shared" si="10"/>
        <v>11</v>
      </c>
      <c r="G52" s="43">
        <f t="shared" si="10"/>
        <v>11</v>
      </c>
      <c r="H52" s="43">
        <f t="shared" si="10"/>
        <v>11</v>
      </c>
      <c r="I52" s="43">
        <f t="shared" si="10"/>
        <v>11</v>
      </c>
      <c r="J52" s="43">
        <f t="shared" si="10"/>
        <v>11</v>
      </c>
      <c r="K52" s="43">
        <f t="shared" si="10"/>
        <v>11</v>
      </c>
      <c r="L52" s="43">
        <f t="shared" si="10"/>
        <v>11</v>
      </c>
      <c r="M52" s="43">
        <f t="shared" si="10"/>
        <v>11</v>
      </c>
      <c r="N52" s="43">
        <f t="shared" si="10"/>
        <v>11</v>
      </c>
      <c r="O52" s="43">
        <f t="shared" si="10"/>
        <v>11</v>
      </c>
      <c r="P52" s="43">
        <f t="shared" si="10"/>
        <v>11</v>
      </c>
      <c r="Q52" s="43">
        <f t="shared" si="10"/>
        <v>11</v>
      </c>
      <c r="R52" s="43">
        <f t="shared" si="10"/>
        <v>11</v>
      </c>
      <c r="S52" s="43">
        <f t="shared" si="10"/>
        <v>11</v>
      </c>
      <c r="T52" s="43">
        <f t="shared" si="10"/>
        <v>11</v>
      </c>
      <c r="U52" s="43">
        <f t="shared" si="10"/>
        <v>11</v>
      </c>
      <c r="V52" s="43">
        <f t="shared" si="10"/>
        <v>11</v>
      </c>
      <c r="W52" s="43">
        <f t="shared" si="10"/>
        <v>11</v>
      </c>
      <c r="X52" s="43">
        <f t="shared" si="10"/>
        <v>11</v>
      </c>
      <c r="Y52" s="43">
        <f t="shared" si="10"/>
        <v>11</v>
      </c>
      <c r="Z52" s="43">
        <f t="shared" si="10"/>
        <v>11</v>
      </c>
      <c r="AA52" s="43">
        <f t="shared" si="10"/>
        <v>11</v>
      </c>
      <c r="AB52" s="43">
        <f t="shared" si="10"/>
        <v>11</v>
      </c>
      <c r="AC52" s="43">
        <f t="shared" si="10"/>
        <v>11</v>
      </c>
      <c r="AD52" s="99">
        <f t="shared" si="10"/>
        <v>275</v>
      </c>
      <c r="AE52" s="44">
        <f t="shared" si="9"/>
        <v>1</v>
      </c>
    </row>
    <row r="53" spans="4:31"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7"/>
    </row>
    <row r="54" spans="4:31">
      <c r="D54" s="4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6" spans="4:31">
      <c r="E56" s="149" t="s">
        <v>75</v>
      </c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1"/>
    </row>
    <row r="57" spans="4:31">
      <c r="E57" s="152" t="s">
        <v>76</v>
      </c>
      <c r="F57" s="153"/>
      <c r="G57" s="153"/>
      <c r="H57" s="153"/>
      <c r="I57" s="153"/>
      <c r="J57" s="154"/>
      <c r="K57" s="183" t="s">
        <v>77</v>
      </c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4" t="s">
        <v>78</v>
      </c>
      <c r="W57" s="185"/>
      <c r="X57" s="185"/>
      <c r="Y57" s="185"/>
      <c r="Z57" s="185"/>
      <c r="AA57" s="185"/>
      <c r="AB57" s="185"/>
      <c r="AC57" s="186"/>
    </row>
    <row r="58" spans="4:31">
      <c r="E58" s="49" t="s">
        <v>17</v>
      </c>
      <c r="F58" s="49" t="s">
        <v>22</v>
      </c>
      <c r="G58" s="49" t="s">
        <v>27</v>
      </c>
      <c r="H58" s="49" t="s">
        <v>32</v>
      </c>
      <c r="I58" s="49" t="s">
        <v>37</v>
      </c>
      <c r="J58" s="100" t="s">
        <v>39</v>
      </c>
      <c r="K58" s="50" t="s">
        <v>18</v>
      </c>
      <c r="L58" s="50" t="s">
        <v>19</v>
      </c>
      <c r="M58" s="50" t="s">
        <v>23</v>
      </c>
      <c r="N58" s="50" t="s">
        <v>24</v>
      </c>
      <c r="O58" s="50" t="s">
        <v>25</v>
      </c>
      <c r="P58" s="50" t="s">
        <v>28</v>
      </c>
      <c r="Q58" s="50" t="s">
        <v>29</v>
      </c>
      <c r="R58" s="50" t="s">
        <v>30</v>
      </c>
      <c r="S58" s="50" t="s">
        <v>33</v>
      </c>
      <c r="T58" s="82" t="s">
        <v>35</v>
      </c>
      <c r="U58" s="82" t="s">
        <v>38</v>
      </c>
      <c r="V58" s="51" t="s">
        <v>20</v>
      </c>
      <c r="W58" s="51" t="s">
        <v>21</v>
      </c>
      <c r="X58" s="52" t="s">
        <v>26</v>
      </c>
      <c r="Y58" s="52" t="s">
        <v>31</v>
      </c>
      <c r="Z58" s="52" t="s">
        <v>34</v>
      </c>
      <c r="AA58" s="52" t="s">
        <v>36</v>
      </c>
      <c r="AB58" s="52" t="s">
        <v>40</v>
      </c>
      <c r="AC58" s="52" t="s">
        <v>41</v>
      </c>
    </row>
    <row r="59" spans="4:31">
      <c r="D59" s="101" t="s">
        <v>71</v>
      </c>
      <c r="E59" s="138">
        <f>SUM(E49,J49,O49,T49,Y49,AA49)</f>
        <v>43</v>
      </c>
      <c r="F59" s="138"/>
      <c r="G59" s="138"/>
      <c r="H59" s="138"/>
      <c r="I59" s="138"/>
      <c r="J59" s="138"/>
      <c r="K59" s="138">
        <f>SUM(F49,G49,K49,L49,M49,P49,Q49,R49,U49,W49,Z49)</f>
        <v>59</v>
      </c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>
        <f>SUM(H49,I49,N49,S49,V49,X49,AB49,AC49)</f>
        <v>29</v>
      </c>
      <c r="W59" s="138"/>
      <c r="X59" s="138"/>
      <c r="Y59" s="138"/>
      <c r="Z59" s="138"/>
      <c r="AA59" s="138"/>
      <c r="AB59" s="138"/>
      <c r="AC59" s="138"/>
      <c r="AD59" s="90">
        <f>SUM(E59:AC59)</f>
        <v>131</v>
      </c>
    </row>
    <row r="60" spans="4:31">
      <c r="D60" s="102" t="s">
        <v>112</v>
      </c>
      <c r="E60" s="142">
        <f>SUM(E50,J50,O50,T50,Y50,AA50)</f>
        <v>23</v>
      </c>
      <c r="F60" s="142"/>
      <c r="G60" s="142"/>
      <c r="H60" s="142"/>
      <c r="I60" s="142"/>
      <c r="J60" s="142"/>
      <c r="K60" s="142">
        <f>SUM(F50,G50,K50,L50,M50,P50,Q50,R50,U50,W50,Z50)</f>
        <v>61</v>
      </c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>
        <f>SUM(H50,I50,N50,S50,V50,X50,AB50,AC50)</f>
        <v>59</v>
      </c>
      <c r="W60" s="142"/>
      <c r="X60" s="142"/>
      <c r="Y60" s="142"/>
      <c r="Z60" s="142"/>
      <c r="AA60" s="142"/>
      <c r="AB60" s="142"/>
      <c r="AC60" s="142"/>
      <c r="AD60" s="97">
        <f t="shared" ref="AD60:AD61" si="11">SUM(E60:AC60)</f>
        <v>143</v>
      </c>
    </row>
    <row r="61" spans="4:31" ht="18.75">
      <c r="D61" s="103" t="s">
        <v>74</v>
      </c>
      <c r="E61" s="130">
        <f>SUM(E51,J51,O51,T51,Y51,AA51)</f>
        <v>0</v>
      </c>
      <c r="F61" s="130"/>
      <c r="G61" s="130"/>
      <c r="H61" s="130"/>
      <c r="I61" s="130"/>
      <c r="J61" s="130"/>
      <c r="K61" s="130">
        <f>SUM(F51,G51,K51,L51,M51,P51,Q51,R51,U51,W51,Z51)</f>
        <v>1</v>
      </c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>
        <f>SUM(H51,I51,N51,S51,V51,X51,AB51,AC51)</f>
        <v>0</v>
      </c>
      <c r="W61" s="130"/>
      <c r="X61" s="130"/>
      <c r="Y61" s="130"/>
      <c r="Z61" s="130"/>
      <c r="AA61" s="130"/>
      <c r="AB61" s="130"/>
      <c r="AC61" s="130"/>
      <c r="AD61" s="98">
        <f t="shared" si="11"/>
        <v>1</v>
      </c>
    </row>
    <row r="62" spans="4:31">
      <c r="D62" s="104" t="s">
        <v>80</v>
      </c>
      <c r="E62" s="134">
        <f>SUM(E59:J61)</f>
        <v>66</v>
      </c>
      <c r="F62" s="134"/>
      <c r="G62" s="134"/>
      <c r="H62" s="134"/>
      <c r="I62" s="134"/>
      <c r="J62" s="134"/>
      <c r="K62" s="134">
        <f>SUM(K59:U61)</f>
        <v>121</v>
      </c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>
        <f>SUM(V59:AC61)</f>
        <v>88</v>
      </c>
      <c r="W62" s="134"/>
      <c r="X62" s="134"/>
      <c r="Y62" s="134"/>
      <c r="Z62" s="134"/>
      <c r="AA62" s="134"/>
      <c r="AB62" s="134"/>
      <c r="AC62" s="134"/>
      <c r="AD62" s="105">
        <f>SUM(E62:AC62)</f>
        <v>275</v>
      </c>
    </row>
    <row r="65" spans="4:7" ht="102" customHeight="1">
      <c r="E65" s="64" t="s">
        <v>82</v>
      </c>
      <c r="F65" s="65" t="s">
        <v>77</v>
      </c>
      <c r="G65" s="66" t="s">
        <v>78</v>
      </c>
    </row>
    <row r="66" spans="4:7">
      <c r="D66" s="53" t="s">
        <v>71</v>
      </c>
      <c r="E66" s="67">
        <f>E59/$E$62</f>
        <v>0.65151515151515149</v>
      </c>
      <c r="F66" s="67">
        <f>K59/$K$62</f>
        <v>0.48760330578512395</v>
      </c>
      <c r="G66" s="67">
        <f>V59/$V$62</f>
        <v>0.32954545454545453</v>
      </c>
    </row>
    <row r="67" spans="4:7">
      <c r="D67" s="57" t="s">
        <v>84</v>
      </c>
      <c r="E67" s="69">
        <f>E60/$E$62</f>
        <v>0.34848484848484851</v>
      </c>
      <c r="F67" s="67">
        <f>K60/$K$62</f>
        <v>0.50413223140495866</v>
      </c>
      <c r="G67" s="67">
        <f>V60/$V$62</f>
        <v>0.67045454545454541</v>
      </c>
    </row>
    <row r="68" spans="4:7" ht="18.75">
      <c r="D68" s="59" t="s">
        <v>74</v>
      </c>
      <c r="E68" s="70">
        <f>E61/$E$62</f>
        <v>0</v>
      </c>
      <c r="F68" s="67">
        <f>K61/$K$62</f>
        <v>8.2644628099173556E-3</v>
      </c>
      <c r="G68" s="67">
        <f>V61/$V$62</f>
        <v>0</v>
      </c>
    </row>
    <row r="69" spans="4:7">
      <c r="E69" s="47">
        <f>SUM(E66:E68)</f>
        <v>1</v>
      </c>
      <c r="F69" s="47">
        <f t="shared" ref="F69:G69" si="12">SUM(F66:F68)</f>
        <v>1</v>
      </c>
      <c r="G69" s="47">
        <f t="shared" si="12"/>
        <v>1</v>
      </c>
    </row>
    <row r="85" spans="4:30" ht="18.75">
      <c r="D85" s="122" t="s">
        <v>85</v>
      </c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</row>
    <row r="86" spans="4:30" ht="15.75">
      <c r="D86" s="123" t="s">
        <v>86</v>
      </c>
      <c r="E86" s="124"/>
      <c r="F86" s="124"/>
      <c r="G86" s="125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7"/>
    </row>
    <row r="87" spans="4:30" ht="15.75">
      <c r="D87" s="119" t="s">
        <v>87</v>
      </c>
      <c r="E87" s="119"/>
      <c r="F87" s="119"/>
      <c r="G87" s="119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9"/>
    </row>
    <row r="88" spans="4:30" ht="15.75">
      <c r="D88" s="119" t="s">
        <v>88</v>
      </c>
      <c r="E88" s="119"/>
      <c r="F88" s="119"/>
      <c r="G88" s="119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1"/>
    </row>
    <row r="89" spans="4:30" ht="15.75">
      <c r="D89" s="119" t="s">
        <v>89</v>
      </c>
      <c r="E89" s="119"/>
      <c r="F89" s="119"/>
      <c r="G89" s="119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1"/>
    </row>
    <row r="90" spans="4:30" ht="15.75">
      <c r="D90" s="119" t="s">
        <v>90</v>
      </c>
      <c r="E90" s="119"/>
      <c r="F90" s="119"/>
      <c r="G90" s="119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1"/>
    </row>
  </sheetData>
  <sortState ref="D12:D22">
    <sortCondition ref="D12:D22"/>
  </sortState>
  <mergeCells count="45">
    <mergeCell ref="E8:P8"/>
    <mergeCell ref="R8:V8"/>
    <mergeCell ref="X8:Y8"/>
    <mergeCell ref="AA8:AC8"/>
    <mergeCell ref="AD8:AH8"/>
    <mergeCell ref="D2:AE2"/>
    <mergeCell ref="AD6:AF6"/>
    <mergeCell ref="E7:P7"/>
    <mergeCell ref="R7:V7"/>
    <mergeCell ref="X7:Y7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J57"/>
    <mergeCell ref="K57:U57"/>
    <mergeCell ref="V57:AC57"/>
    <mergeCell ref="Y10:AC10"/>
    <mergeCell ref="E59:J59"/>
    <mergeCell ref="K59:U59"/>
    <mergeCell ref="V59:AC59"/>
    <mergeCell ref="E60:J60"/>
    <mergeCell ref="K60:U60"/>
    <mergeCell ref="V60:AC60"/>
    <mergeCell ref="E61:J61"/>
    <mergeCell ref="K61:U61"/>
    <mergeCell ref="V61:AC61"/>
    <mergeCell ref="E62:J62"/>
    <mergeCell ref="K62:U62"/>
    <mergeCell ref="V62:AC62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D88:G88"/>
    <mergeCell ref="H88:AD88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90"/>
  <sheetViews>
    <sheetView topLeftCell="M10" zoomScale="119" zoomScaleNormal="205" workbookViewId="0">
      <selection activeCell="AC23" sqref="AC23"/>
    </sheetView>
  </sheetViews>
  <sheetFormatPr baseColWidth="10" defaultRowHeight="15"/>
  <cols>
    <col min="1" max="1" width="3.5703125" customWidth="1"/>
    <col min="2" max="2" width="2.7109375" customWidth="1"/>
    <col min="3" max="3" width="6.7109375" customWidth="1"/>
    <col min="4" max="4" width="40.7109375" customWidth="1"/>
    <col min="5" max="6" width="6.7109375" customWidth="1"/>
    <col min="7" max="7" width="8" customWidth="1"/>
    <col min="8" max="8" width="6.7109375" customWidth="1"/>
    <col min="9" max="9" width="7.140625" customWidth="1"/>
    <col min="10" max="10" width="5.85546875" customWidth="1"/>
    <col min="11" max="11" width="7.85546875" customWidth="1"/>
    <col min="12" max="12" width="6.7109375" customWidth="1"/>
    <col min="13" max="13" width="7.7109375" customWidth="1"/>
    <col min="14" max="14" width="7" customWidth="1"/>
    <col min="15" max="16" width="6.42578125" customWidth="1"/>
    <col min="17" max="17" width="6.7109375" customWidth="1"/>
    <col min="18" max="18" width="7.28515625" customWidth="1"/>
    <col min="19" max="19" width="8" customWidth="1"/>
    <col min="20" max="21" width="6.85546875" customWidth="1"/>
    <col min="22" max="24" width="7.7109375" customWidth="1"/>
    <col min="25" max="25" width="6.7109375" customWidth="1"/>
    <col min="26" max="26" width="8.140625" customWidth="1"/>
    <col min="27" max="27" width="7.5703125" customWidth="1"/>
    <col min="28" max="28" width="7.7109375" customWidth="1"/>
    <col min="29" max="29" width="7" customWidth="1"/>
  </cols>
  <sheetData>
    <row r="1" spans="3:35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3:35" ht="31.5">
      <c r="D2" s="198" t="s">
        <v>114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</row>
    <row r="6" spans="3:35">
      <c r="AD6" s="199"/>
      <c r="AE6" s="199"/>
      <c r="AF6" s="199"/>
    </row>
    <row r="7" spans="3:35" ht="21">
      <c r="D7" s="3" t="s">
        <v>1</v>
      </c>
      <c r="E7" s="168" t="s">
        <v>115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70"/>
      <c r="R7" s="171" t="s">
        <v>3</v>
      </c>
      <c r="S7" s="171"/>
      <c r="T7" s="171"/>
      <c r="U7" s="171"/>
      <c r="V7" s="171"/>
      <c r="X7" s="172">
        <v>16</v>
      </c>
      <c r="Y7" s="173"/>
      <c r="AD7" s="87"/>
    </row>
    <row r="8" spans="3:35" ht="23.25">
      <c r="D8" s="4" t="s">
        <v>4</v>
      </c>
      <c r="E8" s="174" t="s">
        <v>5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"/>
      <c r="R8" s="171" t="s">
        <v>6</v>
      </c>
      <c r="S8" s="171"/>
      <c r="T8" s="171"/>
      <c r="U8" s="171"/>
      <c r="V8" s="171"/>
      <c r="X8" s="172" t="s">
        <v>238</v>
      </c>
      <c r="Y8" s="173"/>
      <c r="AA8" s="199"/>
      <c r="AB8" s="199"/>
      <c r="AC8" s="199"/>
      <c r="AD8" s="175"/>
      <c r="AE8" s="175"/>
      <c r="AF8" s="175"/>
      <c r="AG8" s="175"/>
      <c r="AH8" s="175"/>
    </row>
    <row r="9" spans="3:35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3:35" ht="21.75">
      <c r="C10" s="190" t="s">
        <v>8</v>
      </c>
      <c r="D10" s="191"/>
      <c r="E10" s="192" t="s">
        <v>117</v>
      </c>
      <c r="F10" s="193"/>
      <c r="G10" s="193"/>
      <c r="H10" s="193"/>
      <c r="I10" s="194"/>
      <c r="J10" s="192" t="s">
        <v>118</v>
      </c>
      <c r="K10" s="193"/>
      <c r="L10" s="193"/>
      <c r="M10" s="193"/>
      <c r="N10" s="194"/>
      <c r="O10" s="195" t="s">
        <v>119</v>
      </c>
      <c r="P10" s="196"/>
      <c r="Q10" s="196"/>
      <c r="R10" s="196"/>
      <c r="S10" s="197"/>
      <c r="T10" s="195" t="s">
        <v>120</v>
      </c>
      <c r="U10" s="196"/>
      <c r="V10" s="196"/>
      <c r="W10" s="196"/>
      <c r="X10" s="197"/>
      <c r="Y10" s="187" t="s">
        <v>121</v>
      </c>
      <c r="Z10" s="188"/>
      <c r="AA10" s="188"/>
      <c r="AB10" s="188"/>
      <c r="AC10" s="189"/>
      <c r="AD10" s="182" t="s">
        <v>14</v>
      </c>
      <c r="AE10" s="182"/>
      <c r="AF10" s="182"/>
    </row>
    <row r="11" spans="3:35" ht="15.75" thickBot="1">
      <c r="C11" s="72" t="s">
        <v>15</v>
      </c>
      <c r="D11" s="88" t="s">
        <v>16</v>
      </c>
      <c r="E11" s="89" t="s">
        <v>17</v>
      </c>
      <c r="F11" s="89" t="s">
        <v>18</v>
      </c>
      <c r="G11" s="89" t="s">
        <v>19</v>
      </c>
      <c r="H11" s="89" t="s">
        <v>20</v>
      </c>
      <c r="I11" s="89" t="s">
        <v>21</v>
      </c>
      <c r="J11" s="89" t="s">
        <v>22</v>
      </c>
      <c r="K11" s="89" t="s">
        <v>23</v>
      </c>
      <c r="L11" s="89" t="s">
        <v>24</v>
      </c>
      <c r="M11" s="89" t="s">
        <v>25</v>
      </c>
      <c r="N11" s="89" t="s">
        <v>26</v>
      </c>
      <c r="O11" s="89" t="s">
        <v>27</v>
      </c>
      <c r="P11" s="89" t="s">
        <v>28</v>
      </c>
      <c r="Q11" s="89" t="s">
        <v>29</v>
      </c>
      <c r="R11" s="72" t="s">
        <v>30</v>
      </c>
      <c r="S11" s="72" t="s">
        <v>31</v>
      </c>
      <c r="T11" s="72" t="s">
        <v>32</v>
      </c>
      <c r="U11" s="72" t="s">
        <v>33</v>
      </c>
      <c r="V11" s="72" t="s">
        <v>34</v>
      </c>
      <c r="W11" s="72" t="s">
        <v>35</v>
      </c>
      <c r="X11" s="72" t="s">
        <v>36</v>
      </c>
      <c r="Y11" s="72" t="s">
        <v>37</v>
      </c>
      <c r="Z11" s="72" t="s">
        <v>38</v>
      </c>
      <c r="AA11" s="72" t="s">
        <v>39</v>
      </c>
      <c r="AB11" s="72" t="s">
        <v>40</v>
      </c>
      <c r="AC11" s="72" t="s">
        <v>41</v>
      </c>
      <c r="AD11" s="90" t="s">
        <v>42</v>
      </c>
      <c r="AE11" s="91" t="s">
        <v>44</v>
      </c>
      <c r="AF11" s="92" t="s">
        <v>122</v>
      </c>
    </row>
    <row r="12" spans="3:35">
      <c r="C12" s="13">
        <v>1</v>
      </c>
      <c r="D12" s="14" t="s">
        <v>207</v>
      </c>
      <c r="E12" s="93" t="s">
        <v>47</v>
      </c>
      <c r="F12" s="93" t="s">
        <v>47</v>
      </c>
      <c r="G12" s="93" t="s">
        <v>48</v>
      </c>
      <c r="H12" s="93" t="s">
        <v>47</v>
      </c>
      <c r="I12" s="93" t="s">
        <v>47</v>
      </c>
      <c r="J12" s="93" t="s">
        <v>47</v>
      </c>
      <c r="K12" s="93" t="s">
        <v>48</v>
      </c>
      <c r="L12" s="93" t="s">
        <v>48</v>
      </c>
      <c r="M12" s="93" t="s">
        <v>47</v>
      </c>
      <c r="N12" s="93" t="s">
        <v>48</v>
      </c>
      <c r="O12" s="93" t="s">
        <v>49</v>
      </c>
      <c r="P12" s="93" t="s">
        <v>49</v>
      </c>
      <c r="Q12" s="93" t="s">
        <v>49</v>
      </c>
      <c r="R12" s="93" t="s">
        <v>49</v>
      </c>
      <c r="S12" s="93" t="s">
        <v>47</v>
      </c>
      <c r="T12" s="93" t="s">
        <v>49</v>
      </c>
      <c r="U12" s="93" t="s">
        <v>49</v>
      </c>
      <c r="V12" s="93" t="s">
        <v>49</v>
      </c>
      <c r="W12" s="93" t="s">
        <v>49</v>
      </c>
      <c r="X12" s="93" t="s">
        <v>49</v>
      </c>
      <c r="Y12" s="93" t="s">
        <v>49</v>
      </c>
      <c r="Z12" s="93" t="s">
        <v>49</v>
      </c>
      <c r="AA12" s="93" t="s">
        <v>49</v>
      </c>
      <c r="AB12" s="93" t="s">
        <v>49</v>
      </c>
      <c r="AC12" s="93" t="s">
        <v>49</v>
      </c>
      <c r="AD12" s="94">
        <f t="shared" ref="AD12:AD27" si="0">COUNTIF(E12:AC12,"✔")</f>
        <v>7</v>
      </c>
      <c r="AE12" s="95">
        <f t="shared" ref="AE12:AE45" si="1">COUNTIF(E12:AC12,"X")</f>
        <v>4</v>
      </c>
      <c r="AF12" s="96">
        <f>COUNTIF(E12:AC12,"–")</f>
        <v>14</v>
      </c>
      <c r="AH12" s="147" t="s">
        <v>50</v>
      </c>
      <c r="AI12" s="148"/>
    </row>
    <row r="13" spans="3:35" ht="15.75">
      <c r="C13" s="13">
        <v>2</v>
      </c>
      <c r="D13" s="14" t="s">
        <v>213</v>
      </c>
      <c r="E13" s="93" t="s">
        <v>48</v>
      </c>
      <c r="F13" s="93" t="s">
        <v>48</v>
      </c>
      <c r="G13" s="93" t="s">
        <v>48</v>
      </c>
      <c r="H13" s="93" t="s">
        <v>48</v>
      </c>
      <c r="I13" s="93" t="s">
        <v>47</v>
      </c>
      <c r="J13" s="93" t="s">
        <v>48</v>
      </c>
      <c r="K13" s="93" t="s">
        <v>48</v>
      </c>
      <c r="L13" s="93" t="s">
        <v>48</v>
      </c>
      <c r="M13" s="93" t="s">
        <v>48</v>
      </c>
      <c r="N13" s="93" t="s">
        <v>48</v>
      </c>
      <c r="O13" s="93" t="s">
        <v>48</v>
      </c>
      <c r="P13" s="93" t="s">
        <v>47</v>
      </c>
      <c r="Q13" s="93" t="s">
        <v>47</v>
      </c>
      <c r="R13" s="93" t="s">
        <v>48</v>
      </c>
      <c r="S13" s="93" t="s">
        <v>48</v>
      </c>
      <c r="T13" s="93" t="s">
        <v>47</v>
      </c>
      <c r="U13" s="93" t="s">
        <v>47</v>
      </c>
      <c r="V13" s="93" t="s">
        <v>47</v>
      </c>
      <c r="W13" s="93" t="s">
        <v>47</v>
      </c>
      <c r="X13" s="93" t="s">
        <v>48</v>
      </c>
      <c r="Y13" s="93" t="s">
        <v>47</v>
      </c>
      <c r="Z13" s="93" t="s">
        <v>48</v>
      </c>
      <c r="AA13" s="93" t="s">
        <v>48</v>
      </c>
      <c r="AB13" s="93" t="s">
        <v>47</v>
      </c>
      <c r="AC13" s="93" t="s">
        <v>47</v>
      </c>
      <c r="AD13" s="94">
        <f t="shared" si="0"/>
        <v>10</v>
      </c>
      <c r="AE13" s="95">
        <f t="shared" si="1"/>
        <v>15</v>
      </c>
      <c r="AF13" s="96">
        <f t="shared" ref="AF13:AF45" si="2">COUNTIF(F13:AD13,"O")</f>
        <v>0</v>
      </c>
      <c r="AH13" s="20" t="s">
        <v>52</v>
      </c>
      <c r="AI13" s="21" t="s">
        <v>47</v>
      </c>
    </row>
    <row r="14" spans="3:35" ht="15.75">
      <c r="C14" s="13">
        <v>3</v>
      </c>
      <c r="D14" s="14" t="s">
        <v>208</v>
      </c>
      <c r="E14" s="93" t="s">
        <v>48</v>
      </c>
      <c r="F14" s="93" t="s">
        <v>47</v>
      </c>
      <c r="G14" s="93" t="s">
        <v>48</v>
      </c>
      <c r="H14" s="93" t="s">
        <v>48</v>
      </c>
      <c r="I14" s="93" t="s">
        <v>47</v>
      </c>
      <c r="J14" s="93" t="s">
        <v>47</v>
      </c>
      <c r="K14" s="93" t="s">
        <v>48</v>
      </c>
      <c r="L14" s="93" t="s">
        <v>48</v>
      </c>
      <c r="M14" s="93" t="s">
        <v>48</v>
      </c>
      <c r="N14" s="93" t="s">
        <v>48</v>
      </c>
      <c r="O14" s="93" t="s">
        <v>48</v>
      </c>
      <c r="P14" s="93" t="s">
        <v>48</v>
      </c>
      <c r="Q14" s="93" t="s">
        <v>48</v>
      </c>
      <c r="R14" s="93" t="s">
        <v>48</v>
      </c>
      <c r="S14" s="93" t="s">
        <v>48</v>
      </c>
      <c r="T14" s="93" t="s">
        <v>48</v>
      </c>
      <c r="U14" s="93" t="s">
        <v>48</v>
      </c>
      <c r="V14" s="93" t="s">
        <v>48</v>
      </c>
      <c r="W14" s="93" t="s">
        <v>48</v>
      </c>
      <c r="X14" s="93" t="s">
        <v>48</v>
      </c>
      <c r="Y14" s="93" t="s">
        <v>47</v>
      </c>
      <c r="Z14" s="93" t="s">
        <v>48</v>
      </c>
      <c r="AA14" s="93" t="s">
        <v>48</v>
      </c>
      <c r="AB14" s="93" t="s">
        <v>48</v>
      </c>
      <c r="AC14" s="93" t="s">
        <v>47</v>
      </c>
      <c r="AD14" s="94">
        <f t="shared" si="0"/>
        <v>5</v>
      </c>
      <c r="AE14" s="95">
        <f t="shared" si="1"/>
        <v>20</v>
      </c>
      <c r="AF14" s="96">
        <f t="shared" si="2"/>
        <v>0</v>
      </c>
      <c r="AH14" s="20" t="s">
        <v>57</v>
      </c>
      <c r="AI14" s="23" t="s">
        <v>48</v>
      </c>
    </row>
    <row r="15" spans="3:35" ht="19.5" thickBot="1">
      <c r="C15" s="13">
        <v>4</v>
      </c>
      <c r="D15" s="14" t="s">
        <v>212</v>
      </c>
      <c r="E15" s="93" t="s">
        <v>47</v>
      </c>
      <c r="F15" s="93" t="s">
        <v>49</v>
      </c>
      <c r="G15" s="93" t="s">
        <v>48</v>
      </c>
      <c r="H15" s="93" t="s">
        <v>48</v>
      </c>
      <c r="I15" s="93" t="s">
        <v>48</v>
      </c>
      <c r="J15" s="93" t="s">
        <v>48</v>
      </c>
      <c r="K15" s="93" t="s">
        <v>48</v>
      </c>
      <c r="L15" s="93" t="s">
        <v>48</v>
      </c>
      <c r="M15" s="93" t="s">
        <v>48</v>
      </c>
      <c r="N15" s="93" t="s">
        <v>48</v>
      </c>
      <c r="O15" s="93" t="s">
        <v>47</v>
      </c>
      <c r="P15" s="93" t="s">
        <v>48</v>
      </c>
      <c r="Q15" s="93" t="s">
        <v>48</v>
      </c>
      <c r="R15" s="93" t="s">
        <v>49</v>
      </c>
      <c r="S15" s="93" t="s">
        <v>48</v>
      </c>
      <c r="T15" s="93" t="s">
        <v>48</v>
      </c>
      <c r="U15" s="93" t="s">
        <v>47</v>
      </c>
      <c r="V15" s="93" t="s">
        <v>48</v>
      </c>
      <c r="W15" s="93" t="s">
        <v>49</v>
      </c>
      <c r="X15" s="93" t="s">
        <v>49</v>
      </c>
      <c r="Y15" s="93" t="s">
        <v>49</v>
      </c>
      <c r="Z15" s="93" t="s">
        <v>49</v>
      </c>
      <c r="AA15" s="93" t="s">
        <v>49</v>
      </c>
      <c r="AB15" s="93" t="s">
        <v>49</v>
      </c>
      <c r="AC15" s="93" t="s">
        <v>49</v>
      </c>
      <c r="AD15" s="94">
        <f t="shared" si="0"/>
        <v>3</v>
      </c>
      <c r="AE15" s="95">
        <f t="shared" si="1"/>
        <v>13</v>
      </c>
      <c r="AF15" s="96">
        <f t="shared" si="2"/>
        <v>0</v>
      </c>
      <c r="AH15" s="24" t="s">
        <v>59</v>
      </c>
      <c r="AI15" s="25" t="s">
        <v>49</v>
      </c>
    </row>
    <row r="16" spans="3:35">
      <c r="C16" s="13">
        <v>5</v>
      </c>
      <c r="D16" s="14" t="s">
        <v>216</v>
      </c>
      <c r="E16" s="93" t="s">
        <v>47</v>
      </c>
      <c r="F16" s="93" t="s">
        <v>47</v>
      </c>
      <c r="G16" s="93" t="s">
        <v>48</v>
      </c>
      <c r="H16" s="93" t="s">
        <v>47</v>
      </c>
      <c r="I16" s="93" t="s">
        <v>47</v>
      </c>
      <c r="J16" s="93" t="s">
        <v>47</v>
      </c>
      <c r="K16" s="93" t="s">
        <v>48</v>
      </c>
      <c r="L16" s="93" t="s">
        <v>47</v>
      </c>
      <c r="M16" s="93" t="s">
        <v>48</v>
      </c>
      <c r="N16" s="93" t="s">
        <v>49</v>
      </c>
      <c r="O16" s="93" t="s">
        <v>49</v>
      </c>
      <c r="P16" s="93" t="s">
        <v>48</v>
      </c>
      <c r="Q16" s="93" t="s">
        <v>49</v>
      </c>
      <c r="R16" s="93" t="s">
        <v>49</v>
      </c>
      <c r="S16" s="93" t="s">
        <v>49</v>
      </c>
      <c r="T16" s="93" t="s">
        <v>49</v>
      </c>
      <c r="U16" s="93" t="s">
        <v>49</v>
      </c>
      <c r="V16" s="93" t="s">
        <v>49</v>
      </c>
      <c r="W16" s="93" t="s">
        <v>49</v>
      </c>
      <c r="X16" s="93" t="s">
        <v>49</v>
      </c>
      <c r="Y16" s="93" t="s">
        <v>49</v>
      </c>
      <c r="Z16" s="93" t="s">
        <v>49</v>
      </c>
      <c r="AA16" s="93" t="s">
        <v>49</v>
      </c>
      <c r="AB16" s="93" t="s">
        <v>49</v>
      </c>
      <c r="AC16" s="93" t="s">
        <v>49</v>
      </c>
      <c r="AD16" s="94">
        <f t="shared" si="0"/>
        <v>6</v>
      </c>
      <c r="AE16" s="95">
        <f t="shared" si="1"/>
        <v>4</v>
      </c>
      <c r="AF16" s="96">
        <f t="shared" si="2"/>
        <v>0</v>
      </c>
    </row>
    <row r="17" spans="3:32">
      <c r="C17" s="13">
        <v>6</v>
      </c>
      <c r="D17" s="14" t="s">
        <v>211</v>
      </c>
      <c r="E17" s="93" t="s">
        <v>47</v>
      </c>
      <c r="F17" s="93" t="s">
        <v>47</v>
      </c>
      <c r="G17" s="93" t="s">
        <v>48</v>
      </c>
      <c r="H17" s="93" t="s">
        <v>47</v>
      </c>
      <c r="I17" s="93" t="s">
        <v>47</v>
      </c>
      <c r="J17" s="93" t="s">
        <v>47</v>
      </c>
      <c r="K17" s="93" t="s">
        <v>48</v>
      </c>
      <c r="L17" s="93" t="s">
        <v>47</v>
      </c>
      <c r="M17" s="93" t="s">
        <v>48</v>
      </c>
      <c r="N17" s="93" t="s">
        <v>48</v>
      </c>
      <c r="O17" s="93" t="s">
        <v>48</v>
      </c>
      <c r="P17" s="93" t="s">
        <v>48</v>
      </c>
      <c r="Q17" s="93" t="s">
        <v>48</v>
      </c>
      <c r="R17" s="93" t="s">
        <v>48</v>
      </c>
      <c r="S17" s="93" t="s">
        <v>48</v>
      </c>
      <c r="T17" s="93" t="s">
        <v>48</v>
      </c>
      <c r="U17" s="93" t="s">
        <v>48</v>
      </c>
      <c r="V17" s="93" t="s">
        <v>48</v>
      </c>
      <c r="W17" s="93" t="s">
        <v>48</v>
      </c>
      <c r="X17" s="93" t="s">
        <v>48</v>
      </c>
      <c r="Y17" s="93" t="s">
        <v>47</v>
      </c>
      <c r="Z17" s="93" t="s">
        <v>48</v>
      </c>
      <c r="AA17" s="93" t="s">
        <v>48</v>
      </c>
      <c r="AB17" s="93" t="s">
        <v>48</v>
      </c>
      <c r="AC17" s="93" t="s">
        <v>49</v>
      </c>
      <c r="AD17" s="94">
        <f t="shared" si="0"/>
        <v>7</v>
      </c>
      <c r="AE17" s="95">
        <f t="shared" si="1"/>
        <v>17</v>
      </c>
      <c r="AF17" s="96">
        <f t="shared" si="2"/>
        <v>0</v>
      </c>
    </row>
    <row r="18" spans="3:32">
      <c r="C18" s="13">
        <v>7</v>
      </c>
      <c r="D18" s="14" t="s">
        <v>210</v>
      </c>
      <c r="E18" s="93" t="s">
        <v>48</v>
      </c>
      <c r="F18" s="93" t="s">
        <v>47</v>
      </c>
      <c r="G18" s="93" t="s">
        <v>47</v>
      </c>
      <c r="H18" s="93" t="s">
        <v>48</v>
      </c>
      <c r="I18" s="93" t="s">
        <v>47</v>
      </c>
      <c r="J18" s="93" t="s">
        <v>47</v>
      </c>
      <c r="K18" s="93" t="s">
        <v>48</v>
      </c>
      <c r="L18" s="93" t="s">
        <v>48</v>
      </c>
      <c r="M18" s="93" t="s">
        <v>47</v>
      </c>
      <c r="N18" s="93" t="s">
        <v>48</v>
      </c>
      <c r="O18" s="93" t="s">
        <v>49</v>
      </c>
      <c r="P18" s="93" t="s">
        <v>49</v>
      </c>
      <c r="Q18" s="93" t="s">
        <v>49</v>
      </c>
      <c r="R18" s="93" t="s">
        <v>49</v>
      </c>
      <c r="S18" s="93" t="s">
        <v>48</v>
      </c>
      <c r="T18" s="93" t="s">
        <v>47</v>
      </c>
      <c r="U18" s="93" t="s">
        <v>48</v>
      </c>
      <c r="V18" s="93" t="s">
        <v>48</v>
      </c>
      <c r="W18" s="93" t="s">
        <v>48</v>
      </c>
      <c r="X18" s="93" t="s">
        <v>48</v>
      </c>
      <c r="Y18" s="93" t="s">
        <v>49</v>
      </c>
      <c r="Z18" s="93" t="s">
        <v>47</v>
      </c>
      <c r="AA18" s="93" t="s">
        <v>48</v>
      </c>
      <c r="AB18" s="93" t="s">
        <v>47</v>
      </c>
      <c r="AC18" s="93" t="s">
        <v>47</v>
      </c>
      <c r="AD18" s="94">
        <f t="shared" si="0"/>
        <v>9</v>
      </c>
      <c r="AE18" s="95">
        <f t="shared" si="1"/>
        <v>11</v>
      </c>
      <c r="AF18" s="96">
        <f t="shared" si="2"/>
        <v>0</v>
      </c>
    </row>
    <row r="19" spans="3:32">
      <c r="C19" s="13">
        <v>8</v>
      </c>
      <c r="D19" s="14" t="s">
        <v>214</v>
      </c>
      <c r="E19" s="93" t="s">
        <v>47</v>
      </c>
      <c r="F19" s="93" t="s">
        <v>48</v>
      </c>
      <c r="G19" s="93" t="s">
        <v>47</v>
      </c>
      <c r="H19" s="93" t="s">
        <v>47</v>
      </c>
      <c r="I19" s="93" t="s">
        <v>47</v>
      </c>
      <c r="J19" s="93" t="s">
        <v>47</v>
      </c>
      <c r="K19" s="93" t="s">
        <v>48</v>
      </c>
      <c r="L19" s="93" t="s">
        <v>48</v>
      </c>
      <c r="M19" s="93" t="s">
        <v>47</v>
      </c>
      <c r="N19" s="93" t="s">
        <v>48</v>
      </c>
      <c r="O19" s="93" t="s">
        <v>48</v>
      </c>
      <c r="P19" s="93" t="s">
        <v>48</v>
      </c>
      <c r="Q19" s="93" t="s">
        <v>48</v>
      </c>
      <c r="R19" s="93" t="s">
        <v>48</v>
      </c>
      <c r="S19" s="93" t="s">
        <v>48</v>
      </c>
      <c r="T19" s="93" t="s">
        <v>48</v>
      </c>
      <c r="U19" s="93" t="s">
        <v>48</v>
      </c>
      <c r="V19" s="93" t="s">
        <v>48</v>
      </c>
      <c r="W19" s="93" t="s">
        <v>47</v>
      </c>
      <c r="X19" s="93" t="s">
        <v>48</v>
      </c>
      <c r="Y19" s="93" t="s">
        <v>48</v>
      </c>
      <c r="Z19" s="93" t="s">
        <v>48</v>
      </c>
      <c r="AA19" s="93" t="s">
        <v>48</v>
      </c>
      <c r="AB19" s="93" t="s">
        <v>48</v>
      </c>
      <c r="AC19" s="93" t="s">
        <v>47</v>
      </c>
      <c r="AD19" s="94">
        <f t="shared" si="0"/>
        <v>8</v>
      </c>
      <c r="AE19" s="95">
        <f t="shared" si="1"/>
        <v>17</v>
      </c>
      <c r="AF19" s="96">
        <f t="shared" si="2"/>
        <v>0</v>
      </c>
    </row>
    <row r="20" spans="3:32">
      <c r="C20" s="13">
        <v>9</v>
      </c>
      <c r="D20" s="14" t="s">
        <v>217</v>
      </c>
      <c r="E20" s="93" t="s">
        <v>47</v>
      </c>
      <c r="F20" s="93" t="s">
        <v>48</v>
      </c>
      <c r="G20" s="93" t="s">
        <v>48</v>
      </c>
      <c r="H20" s="93" t="s">
        <v>48</v>
      </c>
      <c r="I20" s="93" t="s">
        <v>47</v>
      </c>
      <c r="J20" s="93" t="s">
        <v>47</v>
      </c>
      <c r="K20" s="93" t="s">
        <v>48</v>
      </c>
      <c r="L20" s="93" t="s">
        <v>48</v>
      </c>
      <c r="M20" s="93" t="s">
        <v>48</v>
      </c>
      <c r="N20" s="93" t="s">
        <v>48</v>
      </c>
      <c r="O20" s="93" t="s">
        <v>49</v>
      </c>
      <c r="P20" s="93" t="s">
        <v>49</v>
      </c>
      <c r="Q20" s="93" t="s">
        <v>49</v>
      </c>
      <c r="R20" s="93" t="s">
        <v>49</v>
      </c>
      <c r="S20" s="93" t="s">
        <v>49</v>
      </c>
      <c r="T20" s="93" t="s">
        <v>49</v>
      </c>
      <c r="U20" s="93" t="s">
        <v>49</v>
      </c>
      <c r="V20" s="93" t="s">
        <v>49</v>
      </c>
      <c r="W20" s="93" t="s">
        <v>49</v>
      </c>
      <c r="X20" s="93" t="s">
        <v>49</v>
      </c>
      <c r="Y20" s="93" t="s">
        <v>49</v>
      </c>
      <c r="Z20" s="93" t="s">
        <v>49</v>
      </c>
      <c r="AA20" s="93" t="s">
        <v>49</v>
      </c>
      <c r="AB20" s="93" t="s">
        <v>49</v>
      </c>
      <c r="AC20" s="93" t="s">
        <v>49</v>
      </c>
      <c r="AD20" s="94">
        <f t="shared" si="0"/>
        <v>3</v>
      </c>
      <c r="AE20" s="95">
        <f t="shared" si="1"/>
        <v>7</v>
      </c>
      <c r="AF20" s="96">
        <f t="shared" si="2"/>
        <v>0</v>
      </c>
    </row>
    <row r="21" spans="3:32">
      <c r="C21" s="13">
        <v>10</v>
      </c>
      <c r="D21" s="14" t="s">
        <v>215</v>
      </c>
      <c r="E21" s="93" t="s">
        <v>47</v>
      </c>
      <c r="F21" s="93" t="s">
        <v>48</v>
      </c>
      <c r="G21" s="93" t="s">
        <v>48</v>
      </c>
      <c r="H21" s="93" t="s">
        <v>47</v>
      </c>
      <c r="I21" s="93" t="s">
        <v>48</v>
      </c>
      <c r="J21" s="93" t="s">
        <v>47</v>
      </c>
      <c r="K21" s="93" t="s">
        <v>48</v>
      </c>
      <c r="L21" s="93" t="s">
        <v>49</v>
      </c>
      <c r="M21" s="93" t="s">
        <v>48</v>
      </c>
      <c r="N21" s="93" t="s">
        <v>47</v>
      </c>
      <c r="O21" s="93" t="s">
        <v>48</v>
      </c>
      <c r="P21" s="93" t="s">
        <v>47</v>
      </c>
      <c r="Q21" s="93" t="s">
        <v>48</v>
      </c>
      <c r="R21" s="93" t="s">
        <v>48</v>
      </c>
      <c r="S21" s="93" t="s">
        <v>48</v>
      </c>
      <c r="T21" s="93" t="s">
        <v>48</v>
      </c>
      <c r="U21" s="93" t="s">
        <v>47</v>
      </c>
      <c r="V21" s="93" t="s">
        <v>48</v>
      </c>
      <c r="W21" s="93" t="s">
        <v>48</v>
      </c>
      <c r="X21" s="93" t="s">
        <v>48</v>
      </c>
      <c r="Y21" s="93" t="s">
        <v>47</v>
      </c>
      <c r="Z21" s="93" t="s">
        <v>47</v>
      </c>
      <c r="AA21" s="93" t="s">
        <v>47</v>
      </c>
      <c r="AB21" s="93" t="s">
        <v>48</v>
      </c>
      <c r="AC21" s="93" t="s">
        <v>48</v>
      </c>
      <c r="AD21" s="94">
        <f t="shared" si="0"/>
        <v>9</v>
      </c>
      <c r="AE21" s="95">
        <f t="shared" si="1"/>
        <v>15</v>
      </c>
      <c r="AF21" s="96">
        <f t="shared" si="2"/>
        <v>0</v>
      </c>
    </row>
    <row r="22" spans="3:32">
      <c r="C22" s="13">
        <v>11</v>
      </c>
      <c r="D22" s="109" t="s">
        <v>206</v>
      </c>
      <c r="E22" s="93" t="s">
        <v>48</v>
      </c>
      <c r="F22" s="93" t="s">
        <v>47</v>
      </c>
      <c r="G22" s="93" t="s">
        <v>48</v>
      </c>
      <c r="H22" s="93" t="s">
        <v>48</v>
      </c>
      <c r="I22" s="93" t="s">
        <v>48</v>
      </c>
      <c r="J22" s="93" t="s">
        <v>47</v>
      </c>
      <c r="K22" s="93" t="s">
        <v>48</v>
      </c>
      <c r="L22" s="93" t="s">
        <v>48</v>
      </c>
      <c r="M22" s="93" t="s">
        <v>48</v>
      </c>
      <c r="N22" s="93" t="s">
        <v>48</v>
      </c>
      <c r="O22" s="93" t="s">
        <v>48</v>
      </c>
      <c r="P22" s="93" t="s">
        <v>48</v>
      </c>
      <c r="Q22" s="93" t="s">
        <v>48</v>
      </c>
      <c r="R22" s="93" t="s">
        <v>48</v>
      </c>
      <c r="S22" s="93" t="s">
        <v>48</v>
      </c>
      <c r="T22" s="93" t="s">
        <v>48</v>
      </c>
      <c r="U22" s="93" t="s">
        <v>47</v>
      </c>
      <c r="V22" s="93" t="s">
        <v>47</v>
      </c>
      <c r="W22" s="93" t="s">
        <v>47</v>
      </c>
      <c r="X22" s="93" t="s">
        <v>48</v>
      </c>
      <c r="Y22" s="93" t="s">
        <v>47</v>
      </c>
      <c r="Z22" s="93" t="s">
        <v>47</v>
      </c>
      <c r="AA22" s="93" t="s">
        <v>48</v>
      </c>
      <c r="AB22" s="93" t="s">
        <v>48</v>
      </c>
      <c r="AC22" s="93" t="s">
        <v>48</v>
      </c>
      <c r="AD22" s="94">
        <f t="shared" si="0"/>
        <v>7</v>
      </c>
      <c r="AE22" s="95">
        <f t="shared" si="1"/>
        <v>18</v>
      </c>
      <c r="AF22" s="96">
        <f t="shared" si="2"/>
        <v>0</v>
      </c>
    </row>
    <row r="23" spans="3:32">
      <c r="C23" s="13">
        <v>12</v>
      </c>
      <c r="D23" s="14" t="s">
        <v>209</v>
      </c>
      <c r="E23" s="93" t="s">
        <v>49</v>
      </c>
      <c r="F23" s="93" t="s">
        <v>47</v>
      </c>
      <c r="G23" s="93" t="s">
        <v>48</v>
      </c>
      <c r="H23" s="93" t="s">
        <v>48</v>
      </c>
      <c r="I23" s="93" t="s">
        <v>49</v>
      </c>
      <c r="J23" s="93" t="s">
        <v>47</v>
      </c>
      <c r="K23" s="93" t="s">
        <v>48</v>
      </c>
      <c r="L23" s="93" t="s">
        <v>48</v>
      </c>
      <c r="M23" s="93" t="s">
        <v>48</v>
      </c>
      <c r="N23" s="93" t="s">
        <v>49</v>
      </c>
      <c r="O23" s="93" t="s">
        <v>48</v>
      </c>
      <c r="P23" s="93" t="s">
        <v>47</v>
      </c>
      <c r="Q23" s="93" t="s">
        <v>48</v>
      </c>
      <c r="R23" s="93" t="s">
        <v>48</v>
      </c>
      <c r="S23" s="93" t="s">
        <v>49</v>
      </c>
      <c r="T23" s="93" t="s">
        <v>49</v>
      </c>
      <c r="U23" s="93" t="s">
        <v>49</v>
      </c>
      <c r="V23" s="93" t="s">
        <v>49</v>
      </c>
      <c r="W23" s="93" t="s">
        <v>49</v>
      </c>
      <c r="X23" s="93" t="s">
        <v>49</v>
      </c>
      <c r="Y23" s="93" t="s">
        <v>48</v>
      </c>
      <c r="Z23" s="93" t="s">
        <v>47</v>
      </c>
      <c r="AA23" s="93" t="s">
        <v>48</v>
      </c>
      <c r="AB23" s="93" t="s">
        <v>48</v>
      </c>
      <c r="AC23" s="93" t="s">
        <v>48</v>
      </c>
      <c r="AD23" s="94">
        <f t="shared" si="0"/>
        <v>4</v>
      </c>
      <c r="AE23" s="95">
        <f t="shared" si="1"/>
        <v>12</v>
      </c>
      <c r="AF23" s="96">
        <f t="shared" si="2"/>
        <v>0</v>
      </c>
    </row>
    <row r="24" spans="3:32">
      <c r="C24" s="13">
        <v>13</v>
      </c>
      <c r="D24" s="14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4">
        <f t="shared" si="0"/>
        <v>0</v>
      </c>
      <c r="AE24" s="95">
        <f t="shared" si="1"/>
        <v>0</v>
      </c>
      <c r="AF24" s="96">
        <f t="shared" si="2"/>
        <v>0</v>
      </c>
    </row>
    <row r="25" spans="3:32">
      <c r="C25" s="13">
        <v>14</v>
      </c>
      <c r="D25" s="14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4">
        <f t="shared" si="0"/>
        <v>0</v>
      </c>
      <c r="AE25" s="95">
        <f t="shared" si="1"/>
        <v>0</v>
      </c>
      <c r="AF25" s="96">
        <f t="shared" si="2"/>
        <v>0</v>
      </c>
    </row>
    <row r="26" spans="3:32">
      <c r="C26" s="13">
        <v>15</v>
      </c>
      <c r="D26" s="14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4">
        <f t="shared" si="0"/>
        <v>0</v>
      </c>
      <c r="AE26" s="95">
        <f t="shared" si="1"/>
        <v>0</v>
      </c>
      <c r="AF26" s="96">
        <f t="shared" si="2"/>
        <v>0</v>
      </c>
    </row>
    <row r="27" spans="3:32">
      <c r="C27" s="13">
        <v>16</v>
      </c>
      <c r="D27" s="14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4">
        <f t="shared" si="0"/>
        <v>0</v>
      </c>
      <c r="AE27" s="95">
        <f t="shared" si="1"/>
        <v>0</v>
      </c>
      <c r="AF27" s="96">
        <f t="shared" si="2"/>
        <v>0</v>
      </c>
    </row>
    <row r="28" spans="3:32">
      <c r="C28" s="13">
        <v>17</v>
      </c>
      <c r="D28" s="14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4">
        <f t="shared" ref="AD28:AD45" si="3">COUNTIF(E28:AC28,"A")</f>
        <v>0</v>
      </c>
      <c r="AE28" s="95">
        <f t="shared" si="1"/>
        <v>0</v>
      </c>
      <c r="AF28" s="96">
        <f t="shared" si="2"/>
        <v>0</v>
      </c>
    </row>
    <row r="29" spans="3:32">
      <c r="C29" s="13">
        <v>18</v>
      </c>
      <c r="D29" s="14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4">
        <f t="shared" si="3"/>
        <v>0</v>
      </c>
      <c r="AE29" s="95">
        <f t="shared" si="1"/>
        <v>0</v>
      </c>
      <c r="AF29" s="96">
        <f t="shared" si="2"/>
        <v>0</v>
      </c>
    </row>
    <row r="30" spans="3:32">
      <c r="C30" s="13">
        <v>19</v>
      </c>
      <c r="D30" s="14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4">
        <f t="shared" si="3"/>
        <v>0</v>
      </c>
      <c r="AE30" s="95">
        <f t="shared" si="1"/>
        <v>0</v>
      </c>
      <c r="AF30" s="96">
        <f t="shared" si="2"/>
        <v>0</v>
      </c>
    </row>
    <row r="31" spans="3:32">
      <c r="C31" s="13">
        <v>20</v>
      </c>
      <c r="D31" s="14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4">
        <f t="shared" si="3"/>
        <v>0</v>
      </c>
      <c r="AE31" s="95">
        <f t="shared" si="1"/>
        <v>0</v>
      </c>
      <c r="AF31" s="96">
        <f t="shared" si="2"/>
        <v>0</v>
      </c>
    </row>
    <row r="32" spans="3:32">
      <c r="C32" s="13">
        <v>21</v>
      </c>
      <c r="D32" s="14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4">
        <f t="shared" si="3"/>
        <v>0</v>
      </c>
      <c r="AE32" s="95">
        <f t="shared" si="1"/>
        <v>0</v>
      </c>
      <c r="AF32" s="96">
        <f t="shared" si="2"/>
        <v>0</v>
      </c>
    </row>
    <row r="33" spans="3:32">
      <c r="C33" s="13">
        <v>22</v>
      </c>
      <c r="D33" s="1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4">
        <f t="shared" si="3"/>
        <v>0</v>
      </c>
      <c r="AE33" s="95">
        <f t="shared" si="1"/>
        <v>0</v>
      </c>
      <c r="AF33" s="96">
        <f t="shared" si="2"/>
        <v>0</v>
      </c>
    </row>
    <row r="34" spans="3:32">
      <c r="C34" s="13">
        <v>23</v>
      </c>
      <c r="D34" s="1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4">
        <f t="shared" si="3"/>
        <v>0</v>
      </c>
      <c r="AE34" s="95">
        <f t="shared" si="1"/>
        <v>0</v>
      </c>
      <c r="AF34" s="96">
        <f t="shared" si="2"/>
        <v>0</v>
      </c>
    </row>
    <row r="35" spans="3:32">
      <c r="C35" s="13">
        <v>24</v>
      </c>
      <c r="D35" s="14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4">
        <f t="shared" si="3"/>
        <v>0</v>
      </c>
      <c r="AE35" s="95">
        <f t="shared" si="1"/>
        <v>0</v>
      </c>
      <c r="AF35" s="96">
        <f t="shared" si="2"/>
        <v>0</v>
      </c>
    </row>
    <row r="36" spans="3:32">
      <c r="C36" s="13">
        <v>25</v>
      </c>
      <c r="D36" s="14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4">
        <f t="shared" si="3"/>
        <v>0</v>
      </c>
      <c r="AE36" s="95">
        <f t="shared" si="1"/>
        <v>0</v>
      </c>
      <c r="AF36" s="96">
        <f t="shared" si="2"/>
        <v>0</v>
      </c>
    </row>
    <row r="37" spans="3:32">
      <c r="C37" s="13">
        <v>26</v>
      </c>
      <c r="D37" s="14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4">
        <f t="shared" si="3"/>
        <v>0</v>
      </c>
      <c r="AE37" s="95">
        <f t="shared" si="1"/>
        <v>0</v>
      </c>
      <c r="AF37" s="96">
        <f t="shared" si="2"/>
        <v>0</v>
      </c>
    </row>
    <row r="38" spans="3:32">
      <c r="C38" s="13">
        <v>27</v>
      </c>
      <c r="D38" s="14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4">
        <f t="shared" si="3"/>
        <v>0</v>
      </c>
      <c r="AE38" s="95">
        <f t="shared" si="1"/>
        <v>0</v>
      </c>
      <c r="AF38" s="96">
        <f t="shared" si="2"/>
        <v>0</v>
      </c>
    </row>
    <row r="39" spans="3:32">
      <c r="C39" s="13">
        <v>28</v>
      </c>
      <c r="D39" s="14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4">
        <f t="shared" si="3"/>
        <v>0</v>
      </c>
      <c r="AE39" s="95">
        <f t="shared" si="1"/>
        <v>0</v>
      </c>
      <c r="AF39" s="96">
        <f t="shared" si="2"/>
        <v>0</v>
      </c>
    </row>
    <row r="40" spans="3:32">
      <c r="C40" s="13">
        <v>29</v>
      </c>
      <c r="D40" s="14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4">
        <f t="shared" si="3"/>
        <v>0</v>
      </c>
      <c r="AE40" s="95">
        <f t="shared" si="1"/>
        <v>0</v>
      </c>
      <c r="AF40" s="96">
        <f t="shared" si="2"/>
        <v>0</v>
      </c>
    </row>
    <row r="41" spans="3:32">
      <c r="C41" s="13">
        <v>30</v>
      </c>
      <c r="D41" s="14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4">
        <f t="shared" si="3"/>
        <v>0</v>
      </c>
      <c r="AE41" s="95">
        <f t="shared" si="1"/>
        <v>0</v>
      </c>
      <c r="AF41" s="96">
        <f t="shared" si="2"/>
        <v>0</v>
      </c>
    </row>
    <row r="42" spans="3:32">
      <c r="C42" s="13">
        <v>31</v>
      </c>
      <c r="D42" s="14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4">
        <f t="shared" si="3"/>
        <v>0</v>
      </c>
      <c r="AE42" s="95">
        <f t="shared" si="1"/>
        <v>0</v>
      </c>
      <c r="AF42" s="96">
        <f t="shared" si="2"/>
        <v>0</v>
      </c>
    </row>
    <row r="43" spans="3:32">
      <c r="C43" s="13">
        <v>32</v>
      </c>
      <c r="D43" s="14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4">
        <f t="shared" si="3"/>
        <v>0</v>
      </c>
      <c r="AE43" s="95">
        <f t="shared" si="1"/>
        <v>0</v>
      </c>
      <c r="AF43" s="96">
        <f t="shared" si="2"/>
        <v>0</v>
      </c>
    </row>
    <row r="44" spans="3:32">
      <c r="C44" s="13">
        <v>33</v>
      </c>
      <c r="D44" s="14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4">
        <f t="shared" si="3"/>
        <v>0</v>
      </c>
      <c r="AE44" s="95">
        <f t="shared" si="1"/>
        <v>0</v>
      </c>
      <c r="AF44" s="96">
        <f t="shared" si="2"/>
        <v>0</v>
      </c>
    </row>
    <row r="45" spans="3:32">
      <c r="C45" s="13">
        <v>34</v>
      </c>
      <c r="D45" s="14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4">
        <f t="shared" si="3"/>
        <v>0</v>
      </c>
      <c r="AE45" s="95">
        <f t="shared" si="1"/>
        <v>0</v>
      </c>
      <c r="AF45" s="96">
        <f t="shared" si="2"/>
        <v>0</v>
      </c>
    </row>
    <row r="46" spans="3:3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8" spans="3:32">
      <c r="D48" s="26" t="s">
        <v>68</v>
      </c>
      <c r="E48" s="27" t="s">
        <v>17</v>
      </c>
      <c r="F48" s="27" t="s">
        <v>18</v>
      </c>
      <c r="G48" s="27" t="s">
        <v>19</v>
      </c>
      <c r="H48" s="27" t="s">
        <v>20</v>
      </c>
      <c r="I48" s="27" t="s">
        <v>21</v>
      </c>
      <c r="J48" s="27" t="s">
        <v>22</v>
      </c>
      <c r="K48" s="27" t="s">
        <v>23</v>
      </c>
      <c r="L48" s="27" t="s">
        <v>24</v>
      </c>
      <c r="M48" s="27" t="s">
        <v>25</v>
      </c>
      <c r="N48" s="27" t="s">
        <v>26</v>
      </c>
      <c r="O48" s="27" t="s">
        <v>27</v>
      </c>
      <c r="P48" s="27" t="s">
        <v>28</v>
      </c>
      <c r="Q48" s="27" t="s">
        <v>29</v>
      </c>
      <c r="R48" s="27" t="s">
        <v>30</v>
      </c>
      <c r="S48" s="27" t="s">
        <v>31</v>
      </c>
      <c r="T48" s="27" t="s">
        <v>32</v>
      </c>
      <c r="U48" s="27" t="s">
        <v>33</v>
      </c>
      <c r="V48" s="27" t="s">
        <v>34</v>
      </c>
      <c r="W48" s="27" t="s">
        <v>35</v>
      </c>
      <c r="X48" s="27" t="s">
        <v>36</v>
      </c>
      <c r="Y48" s="27" t="s">
        <v>37</v>
      </c>
      <c r="Z48" s="27" t="s">
        <v>38</v>
      </c>
      <c r="AA48" s="27" t="s">
        <v>39</v>
      </c>
      <c r="AB48" s="27" t="s">
        <v>40</v>
      </c>
      <c r="AC48" s="27" t="s">
        <v>41</v>
      </c>
      <c r="AD48" s="28" t="s">
        <v>69</v>
      </c>
      <c r="AE48" s="27" t="s">
        <v>70</v>
      </c>
    </row>
    <row r="49" spans="4:31">
      <c r="D49" s="30" t="s">
        <v>71</v>
      </c>
      <c r="E49" s="31">
        <f>COUNTIF(E12:E45,"✔")</f>
        <v>7</v>
      </c>
      <c r="F49" s="31">
        <f t="shared" ref="F49:AC49" si="4">COUNTIF(F12:F45,"✔")</f>
        <v>7</v>
      </c>
      <c r="G49" s="31">
        <f t="shared" si="4"/>
        <v>2</v>
      </c>
      <c r="H49" s="31">
        <f t="shared" si="4"/>
        <v>5</v>
      </c>
      <c r="I49" s="31">
        <f t="shared" si="4"/>
        <v>8</v>
      </c>
      <c r="J49" s="31">
        <f t="shared" si="4"/>
        <v>10</v>
      </c>
      <c r="K49" s="31">
        <f t="shared" si="4"/>
        <v>0</v>
      </c>
      <c r="L49" s="31">
        <f t="shared" si="4"/>
        <v>2</v>
      </c>
      <c r="M49" s="31">
        <f t="shared" si="4"/>
        <v>3</v>
      </c>
      <c r="N49" s="31">
        <f t="shared" si="4"/>
        <v>1</v>
      </c>
      <c r="O49" s="31">
        <f t="shared" si="4"/>
        <v>1</v>
      </c>
      <c r="P49" s="31">
        <f t="shared" si="4"/>
        <v>3</v>
      </c>
      <c r="Q49" s="31">
        <f t="shared" si="4"/>
        <v>1</v>
      </c>
      <c r="R49" s="31">
        <f t="shared" si="4"/>
        <v>0</v>
      </c>
      <c r="S49" s="31">
        <f t="shared" si="4"/>
        <v>1</v>
      </c>
      <c r="T49" s="31">
        <f t="shared" si="4"/>
        <v>2</v>
      </c>
      <c r="U49" s="31">
        <f t="shared" si="4"/>
        <v>4</v>
      </c>
      <c r="V49" s="31">
        <f t="shared" si="4"/>
        <v>2</v>
      </c>
      <c r="W49" s="31">
        <f t="shared" si="4"/>
        <v>3</v>
      </c>
      <c r="X49" s="31">
        <f t="shared" si="4"/>
        <v>0</v>
      </c>
      <c r="Y49" s="31">
        <f t="shared" si="4"/>
        <v>5</v>
      </c>
      <c r="Z49" s="31">
        <f t="shared" si="4"/>
        <v>4</v>
      </c>
      <c r="AA49" s="31">
        <f t="shared" si="4"/>
        <v>1</v>
      </c>
      <c r="AB49" s="31">
        <f t="shared" si="4"/>
        <v>2</v>
      </c>
      <c r="AC49" s="31">
        <f t="shared" si="4"/>
        <v>4</v>
      </c>
      <c r="AD49" s="90">
        <f>SUM(E49:AC49)</f>
        <v>78</v>
      </c>
      <c r="AE49" s="33">
        <f>AD49/$AD$52</f>
        <v>0.26</v>
      </c>
    </row>
    <row r="50" spans="4:31">
      <c r="D50" s="37" t="s">
        <v>139</v>
      </c>
      <c r="E50" s="31">
        <f>COUNTIF(E12:E45,"X")</f>
        <v>4</v>
      </c>
      <c r="F50" s="31">
        <f t="shared" ref="F50:AC50" si="5">COUNTIF(F12:F45,"X")</f>
        <v>4</v>
      </c>
      <c r="G50" s="31">
        <f t="shared" si="5"/>
        <v>10</v>
      </c>
      <c r="H50" s="31">
        <f t="shared" si="5"/>
        <v>7</v>
      </c>
      <c r="I50" s="31">
        <f t="shared" si="5"/>
        <v>3</v>
      </c>
      <c r="J50" s="31">
        <f t="shared" si="5"/>
        <v>2</v>
      </c>
      <c r="K50" s="31">
        <f t="shared" si="5"/>
        <v>12</v>
      </c>
      <c r="L50" s="31">
        <f t="shared" si="5"/>
        <v>9</v>
      </c>
      <c r="M50" s="31">
        <f t="shared" si="5"/>
        <v>9</v>
      </c>
      <c r="N50" s="31">
        <f t="shared" si="5"/>
        <v>9</v>
      </c>
      <c r="O50" s="31">
        <f t="shared" si="5"/>
        <v>7</v>
      </c>
      <c r="P50" s="31">
        <f t="shared" si="5"/>
        <v>6</v>
      </c>
      <c r="Q50" s="31">
        <f t="shared" si="5"/>
        <v>7</v>
      </c>
      <c r="R50" s="31">
        <f t="shared" si="5"/>
        <v>7</v>
      </c>
      <c r="S50" s="31">
        <f t="shared" si="5"/>
        <v>8</v>
      </c>
      <c r="T50" s="31">
        <f t="shared" si="5"/>
        <v>6</v>
      </c>
      <c r="U50" s="31">
        <f t="shared" si="5"/>
        <v>4</v>
      </c>
      <c r="V50" s="31">
        <f t="shared" si="5"/>
        <v>6</v>
      </c>
      <c r="W50" s="31">
        <f t="shared" si="5"/>
        <v>4</v>
      </c>
      <c r="X50" s="31">
        <f t="shared" si="5"/>
        <v>7</v>
      </c>
      <c r="Y50" s="31">
        <f t="shared" si="5"/>
        <v>2</v>
      </c>
      <c r="Z50" s="31">
        <f t="shared" si="5"/>
        <v>4</v>
      </c>
      <c r="AA50" s="31">
        <f t="shared" si="5"/>
        <v>7</v>
      </c>
      <c r="AB50" s="31">
        <f t="shared" si="5"/>
        <v>6</v>
      </c>
      <c r="AC50" s="31">
        <f t="shared" si="5"/>
        <v>3</v>
      </c>
      <c r="AD50" s="97">
        <f t="shared" ref="AD50:AD51" si="6">SUM(E50:AC50)</f>
        <v>153</v>
      </c>
      <c r="AE50" s="39">
        <f>AD50/$AD$52</f>
        <v>0.51</v>
      </c>
    </row>
    <row r="51" spans="4:31" ht="18.75">
      <c r="D51" s="40" t="s">
        <v>74</v>
      </c>
      <c r="E51" s="31">
        <f>COUNTIF(E12:E45,"–")</f>
        <v>1</v>
      </c>
      <c r="F51" s="31">
        <f t="shared" ref="F51:AC51" si="7">COUNTIF(F12:F45,"–")</f>
        <v>1</v>
      </c>
      <c r="G51" s="31">
        <f t="shared" si="7"/>
        <v>0</v>
      </c>
      <c r="H51" s="31">
        <f t="shared" si="7"/>
        <v>0</v>
      </c>
      <c r="I51" s="31">
        <f t="shared" si="7"/>
        <v>1</v>
      </c>
      <c r="J51" s="31">
        <f t="shared" si="7"/>
        <v>0</v>
      </c>
      <c r="K51" s="31">
        <f t="shared" si="7"/>
        <v>0</v>
      </c>
      <c r="L51" s="31">
        <f t="shared" si="7"/>
        <v>1</v>
      </c>
      <c r="M51" s="31">
        <f t="shared" si="7"/>
        <v>0</v>
      </c>
      <c r="N51" s="31">
        <f t="shared" si="7"/>
        <v>2</v>
      </c>
      <c r="O51" s="31">
        <f t="shared" si="7"/>
        <v>4</v>
      </c>
      <c r="P51" s="31">
        <f t="shared" si="7"/>
        <v>3</v>
      </c>
      <c r="Q51" s="31">
        <f t="shared" si="7"/>
        <v>4</v>
      </c>
      <c r="R51" s="31">
        <f t="shared" si="7"/>
        <v>5</v>
      </c>
      <c r="S51" s="31">
        <f t="shared" si="7"/>
        <v>3</v>
      </c>
      <c r="T51" s="31">
        <f t="shared" si="7"/>
        <v>4</v>
      </c>
      <c r="U51" s="31">
        <f t="shared" si="7"/>
        <v>4</v>
      </c>
      <c r="V51" s="31">
        <f t="shared" si="7"/>
        <v>4</v>
      </c>
      <c r="W51" s="31">
        <f t="shared" si="7"/>
        <v>5</v>
      </c>
      <c r="X51" s="31">
        <f t="shared" si="7"/>
        <v>5</v>
      </c>
      <c r="Y51" s="31">
        <f t="shared" si="7"/>
        <v>5</v>
      </c>
      <c r="Z51" s="31">
        <f t="shared" si="7"/>
        <v>4</v>
      </c>
      <c r="AA51" s="31">
        <f t="shared" si="7"/>
        <v>4</v>
      </c>
      <c r="AB51" s="31">
        <f t="shared" si="7"/>
        <v>4</v>
      </c>
      <c r="AC51" s="31">
        <f t="shared" si="7"/>
        <v>5</v>
      </c>
      <c r="AD51" s="98">
        <f t="shared" si="6"/>
        <v>69</v>
      </c>
      <c r="AE51" s="41">
        <f t="shared" ref="AE51:AE52" si="8">AD51/$AD$52</f>
        <v>0.23</v>
      </c>
    </row>
    <row r="52" spans="4:31">
      <c r="D52" s="42" t="s">
        <v>69</v>
      </c>
      <c r="E52" s="43">
        <f t="shared" ref="E52:AD52" si="9">SUM(E49:E51)</f>
        <v>12</v>
      </c>
      <c r="F52" s="43">
        <f t="shared" si="9"/>
        <v>12</v>
      </c>
      <c r="G52" s="43">
        <f t="shared" si="9"/>
        <v>12</v>
      </c>
      <c r="H52" s="43">
        <f t="shared" si="9"/>
        <v>12</v>
      </c>
      <c r="I52" s="43">
        <f t="shared" si="9"/>
        <v>12</v>
      </c>
      <c r="J52" s="43">
        <f t="shared" si="9"/>
        <v>12</v>
      </c>
      <c r="K52" s="43">
        <f t="shared" si="9"/>
        <v>12</v>
      </c>
      <c r="L52" s="43">
        <f t="shared" si="9"/>
        <v>12</v>
      </c>
      <c r="M52" s="43">
        <f t="shared" si="9"/>
        <v>12</v>
      </c>
      <c r="N52" s="43">
        <f t="shared" si="9"/>
        <v>12</v>
      </c>
      <c r="O52" s="43">
        <f t="shared" si="9"/>
        <v>12</v>
      </c>
      <c r="P52" s="43">
        <f t="shared" si="9"/>
        <v>12</v>
      </c>
      <c r="Q52" s="43">
        <f t="shared" si="9"/>
        <v>12</v>
      </c>
      <c r="R52" s="43">
        <f t="shared" si="9"/>
        <v>12</v>
      </c>
      <c r="S52" s="43">
        <f t="shared" si="9"/>
        <v>12</v>
      </c>
      <c r="T52" s="43">
        <f t="shared" si="9"/>
        <v>12</v>
      </c>
      <c r="U52" s="43">
        <f t="shared" si="9"/>
        <v>12</v>
      </c>
      <c r="V52" s="43">
        <f t="shared" si="9"/>
        <v>12</v>
      </c>
      <c r="W52" s="43">
        <f t="shared" si="9"/>
        <v>12</v>
      </c>
      <c r="X52" s="43">
        <f t="shared" si="9"/>
        <v>12</v>
      </c>
      <c r="Y52" s="43">
        <f t="shared" si="9"/>
        <v>12</v>
      </c>
      <c r="Z52" s="43">
        <f t="shared" si="9"/>
        <v>12</v>
      </c>
      <c r="AA52" s="43">
        <f t="shared" si="9"/>
        <v>12</v>
      </c>
      <c r="AB52" s="43">
        <f t="shared" si="9"/>
        <v>12</v>
      </c>
      <c r="AC52" s="43">
        <f t="shared" si="9"/>
        <v>12</v>
      </c>
      <c r="AD52" s="99">
        <f t="shared" si="9"/>
        <v>300</v>
      </c>
      <c r="AE52" s="44">
        <f t="shared" si="8"/>
        <v>1</v>
      </c>
    </row>
    <row r="53" spans="4:31"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7"/>
    </row>
    <row r="54" spans="4:31">
      <c r="D54" s="4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6" spans="4:31">
      <c r="E56" s="149" t="s">
        <v>75</v>
      </c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1"/>
    </row>
    <row r="57" spans="4:31">
      <c r="E57" s="152" t="s">
        <v>76</v>
      </c>
      <c r="F57" s="153"/>
      <c r="G57" s="153"/>
      <c r="H57" s="153"/>
      <c r="I57" s="153"/>
      <c r="J57" s="154"/>
      <c r="K57" s="183" t="s">
        <v>77</v>
      </c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4" t="s">
        <v>78</v>
      </c>
      <c r="W57" s="185"/>
      <c r="X57" s="185"/>
      <c r="Y57" s="185"/>
      <c r="Z57" s="185"/>
      <c r="AA57" s="185"/>
      <c r="AB57" s="185"/>
      <c r="AC57" s="186"/>
    </row>
    <row r="58" spans="4:31">
      <c r="E58" s="49" t="s">
        <v>17</v>
      </c>
      <c r="F58" s="49" t="s">
        <v>22</v>
      </c>
      <c r="G58" s="49" t="s">
        <v>27</v>
      </c>
      <c r="H58" s="49" t="s">
        <v>32</v>
      </c>
      <c r="I58" s="49" t="s">
        <v>37</v>
      </c>
      <c r="J58" s="100" t="s">
        <v>39</v>
      </c>
      <c r="K58" s="50" t="s">
        <v>18</v>
      </c>
      <c r="L58" s="50" t="s">
        <v>19</v>
      </c>
      <c r="M58" s="50" t="s">
        <v>23</v>
      </c>
      <c r="N58" s="50" t="s">
        <v>24</v>
      </c>
      <c r="O58" s="50" t="s">
        <v>25</v>
      </c>
      <c r="P58" s="50" t="s">
        <v>28</v>
      </c>
      <c r="Q58" s="50" t="s">
        <v>29</v>
      </c>
      <c r="R58" s="50" t="s">
        <v>30</v>
      </c>
      <c r="S58" s="50" t="s">
        <v>33</v>
      </c>
      <c r="T58" s="82" t="s">
        <v>35</v>
      </c>
      <c r="U58" s="82" t="s">
        <v>38</v>
      </c>
      <c r="V58" s="51" t="s">
        <v>20</v>
      </c>
      <c r="W58" s="51" t="s">
        <v>21</v>
      </c>
      <c r="X58" s="52" t="s">
        <v>26</v>
      </c>
      <c r="Y58" s="52" t="s">
        <v>31</v>
      </c>
      <c r="Z58" s="52" t="s">
        <v>34</v>
      </c>
      <c r="AA58" s="52" t="s">
        <v>36</v>
      </c>
      <c r="AB58" s="52" t="s">
        <v>40</v>
      </c>
      <c r="AC58" s="52" t="s">
        <v>41</v>
      </c>
    </row>
    <row r="59" spans="4:31">
      <c r="D59" s="101" t="s">
        <v>71</v>
      </c>
      <c r="E59" s="138">
        <f>SUM(E49,J49,O49,T49,Y49,AA49)</f>
        <v>26</v>
      </c>
      <c r="F59" s="138"/>
      <c r="G59" s="138"/>
      <c r="H59" s="138"/>
      <c r="I59" s="138"/>
      <c r="J59" s="138"/>
      <c r="K59" s="138">
        <f>SUM(F49,G49,K49,L49,M49,P49,Q49,R49,U49,W49,Z49)</f>
        <v>29</v>
      </c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>
        <f>SUM(H49,I49,N49,S49,V49,X49,AB49,AC49)</f>
        <v>23</v>
      </c>
      <c r="W59" s="138"/>
      <c r="X59" s="138"/>
      <c r="Y59" s="138"/>
      <c r="Z59" s="138"/>
      <c r="AA59" s="138"/>
      <c r="AB59" s="138"/>
      <c r="AC59" s="138"/>
      <c r="AD59" s="90">
        <f>SUM(E59:AC59)</f>
        <v>78</v>
      </c>
    </row>
    <row r="60" spans="4:31">
      <c r="D60" s="102" t="s">
        <v>112</v>
      </c>
      <c r="E60" s="142">
        <f>SUM(E50,J50,O50,T50,Y50,AA50)</f>
        <v>28</v>
      </c>
      <c r="F60" s="142"/>
      <c r="G60" s="142"/>
      <c r="H60" s="142"/>
      <c r="I60" s="142"/>
      <c r="J60" s="142"/>
      <c r="K60" s="142">
        <f>SUM(F50,G50,K50,L50,M50,P50,Q50,R50,U50,W50,Z50)</f>
        <v>76</v>
      </c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>
        <f>SUM(H50,I50,N50,S50,V50,X50,AB50,AC50)</f>
        <v>49</v>
      </c>
      <c r="W60" s="142"/>
      <c r="X60" s="142"/>
      <c r="Y60" s="142"/>
      <c r="Z60" s="142"/>
      <c r="AA60" s="142"/>
      <c r="AB60" s="142"/>
      <c r="AC60" s="142"/>
      <c r="AD60" s="97">
        <f t="shared" ref="AD60:AD61" si="10">SUM(E60:AC60)</f>
        <v>153</v>
      </c>
    </row>
    <row r="61" spans="4:31" ht="18.75">
      <c r="D61" s="103" t="s">
        <v>74</v>
      </c>
      <c r="E61" s="130">
        <f>SUM(E51,J51,O51,T51,Y51,AA51)</f>
        <v>18</v>
      </c>
      <c r="F61" s="130"/>
      <c r="G61" s="130"/>
      <c r="H61" s="130"/>
      <c r="I61" s="130"/>
      <c r="J61" s="130"/>
      <c r="K61" s="130">
        <f>SUM(F51,G51,K51,L51,M51,P51,Q51,R51,U51,W51,Z51)</f>
        <v>27</v>
      </c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>
        <f>SUM(H51,I51,N51,S51,V51,X51,AB51,AC51)</f>
        <v>24</v>
      </c>
      <c r="W61" s="130"/>
      <c r="X61" s="130"/>
      <c r="Y61" s="130"/>
      <c r="Z61" s="130"/>
      <c r="AA61" s="130"/>
      <c r="AB61" s="130"/>
      <c r="AC61" s="130"/>
      <c r="AD61" s="98">
        <f t="shared" si="10"/>
        <v>69</v>
      </c>
    </row>
    <row r="62" spans="4:31">
      <c r="D62" s="104" t="s">
        <v>80</v>
      </c>
      <c r="E62" s="134">
        <f>SUM(E59:J61)</f>
        <v>72</v>
      </c>
      <c r="F62" s="134"/>
      <c r="G62" s="134"/>
      <c r="H62" s="134"/>
      <c r="I62" s="134"/>
      <c r="J62" s="134"/>
      <c r="K62" s="134">
        <f>SUM(K59:U61)</f>
        <v>132</v>
      </c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>
        <f>SUM(V59:AC61)</f>
        <v>96</v>
      </c>
      <c r="W62" s="134"/>
      <c r="X62" s="134"/>
      <c r="Y62" s="134"/>
      <c r="Z62" s="134"/>
      <c r="AA62" s="134"/>
      <c r="AB62" s="134"/>
      <c r="AC62" s="134"/>
      <c r="AD62" s="105">
        <f>SUM(E62:AC62)</f>
        <v>300</v>
      </c>
    </row>
    <row r="65" spans="4:7" ht="409.5">
      <c r="E65" s="64" t="s">
        <v>82</v>
      </c>
      <c r="F65" s="65" t="s">
        <v>77</v>
      </c>
      <c r="G65" s="66" t="s">
        <v>78</v>
      </c>
    </row>
    <row r="66" spans="4:7">
      <c r="D66" s="53" t="s">
        <v>71</v>
      </c>
      <c r="E66" s="67">
        <f>E59/$E$62</f>
        <v>0.3611111111111111</v>
      </c>
      <c r="F66" s="67">
        <f>K59/$K$62</f>
        <v>0.2196969696969697</v>
      </c>
      <c r="G66" s="67">
        <f>V59/$V$62</f>
        <v>0.23958333333333334</v>
      </c>
    </row>
    <row r="67" spans="4:7">
      <c r="D67" s="57" t="s">
        <v>84</v>
      </c>
      <c r="E67" s="69">
        <f>E60/$E$62</f>
        <v>0.3888888888888889</v>
      </c>
      <c r="F67" s="67">
        <f>K60/$K$62</f>
        <v>0.5757575757575758</v>
      </c>
      <c r="G67" s="67">
        <f>V60/$V$62</f>
        <v>0.51041666666666663</v>
      </c>
    </row>
    <row r="68" spans="4:7" ht="18.75">
      <c r="D68" s="59" t="s">
        <v>74</v>
      </c>
      <c r="E68" s="70">
        <f>E61/$E$62</f>
        <v>0.25</v>
      </c>
      <c r="F68" s="67">
        <f>K61/$K$62</f>
        <v>0.20454545454545456</v>
      </c>
      <c r="G68" s="67">
        <f>V61/$V$62</f>
        <v>0.25</v>
      </c>
    </row>
    <row r="69" spans="4:7">
      <c r="E69" s="47">
        <f>SUM(E66:E68)</f>
        <v>1</v>
      </c>
      <c r="F69" s="47">
        <f t="shared" ref="F69:G69" si="11">SUM(F66:F68)</f>
        <v>1</v>
      </c>
      <c r="G69" s="47">
        <f t="shared" si="11"/>
        <v>1</v>
      </c>
    </row>
    <row r="85" spans="4:30" ht="18.75">
      <c r="D85" s="122" t="s">
        <v>85</v>
      </c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</row>
    <row r="86" spans="4:30" ht="15.75">
      <c r="D86" s="123" t="s">
        <v>86</v>
      </c>
      <c r="E86" s="124"/>
      <c r="F86" s="124"/>
      <c r="G86" s="125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7"/>
    </row>
    <row r="87" spans="4:30" ht="15.75">
      <c r="D87" s="119" t="s">
        <v>87</v>
      </c>
      <c r="E87" s="119"/>
      <c r="F87" s="119"/>
      <c r="G87" s="119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9"/>
    </row>
    <row r="88" spans="4:30" ht="15.75">
      <c r="D88" s="119" t="s">
        <v>88</v>
      </c>
      <c r="E88" s="119"/>
      <c r="F88" s="119"/>
      <c r="G88" s="119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1"/>
    </row>
    <row r="89" spans="4:30" ht="15.75">
      <c r="D89" s="119" t="s">
        <v>89</v>
      </c>
      <c r="E89" s="119"/>
      <c r="F89" s="119"/>
      <c r="G89" s="119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1"/>
    </row>
    <row r="90" spans="4:30" ht="15.75">
      <c r="D90" s="119" t="s">
        <v>90</v>
      </c>
      <c r="E90" s="119"/>
      <c r="F90" s="119"/>
      <c r="G90" s="119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1"/>
    </row>
  </sheetData>
  <sortState ref="D12:D23">
    <sortCondition ref="D12:D23"/>
  </sortState>
  <mergeCells count="45">
    <mergeCell ref="E8:P8"/>
    <mergeCell ref="R8:V8"/>
    <mergeCell ref="X8:Y8"/>
    <mergeCell ref="AA8:AC8"/>
    <mergeCell ref="AD8:AH8"/>
    <mergeCell ref="D2:AE2"/>
    <mergeCell ref="AD6:AF6"/>
    <mergeCell ref="E7:P7"/>
    <mergeCell ref="R7:V7"/>
    <mergeCell ref="X7:Y7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J57"/>
    <mergeCell ref="K57:U57"/>
    <mergeCell ref="V57:AC57"/>
    <mergeCell ref="Y10:AC10"/>
    <mergeCell ref="E59:J59"/>
    <mergeCell ref="K59:U59"/>
    <mergeCell ref="V59:AC59"/>
    <mergeCell ref="E60:J60"/>
    <mergeCell ref="K60:U60"/>
    <mergeCell ref="V60:AC60"/>
    <mergeCell ref="E61:J61"/>
    <mergeCell ref="K61:U61"/>
    <mergeCell ref="V61:AC61"/>
    <mergeCell ref="E62:J62"/>
    <mergeCell ref="K62:U62"/>
    <mergeCell ref="V62:AC62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D88:G88"/>
    <mergeCell ref="H88:AD88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90"/>
  <sheetViews>
    <sheetView topLeftCell="A13" zoomScale="55" zoomScaleNormal="110" workbookViewId="0">
      <selection activeCell="C65" sqref="C65"/>
    </sheetView>
  </sheetViews>
  <sheetFormatPr baseColWidth="10" defaultRowHeight="15"/>
  <cols>
    <col min="1" max="1" width="3.140625" customWidth="1"/>
    <col min="2" max="2" width="3.7109375" customWidth="1"/>
    <col min="3" max="3" width="5.7109375" customWidth="1"/>
    <col min="4" max="4" width="42.7109375" customWidth="1"/>
    <col min="5" max="5" width="6.28515625" customWidth="1"/>
    <col min="6" max="6" width="5.7109375" customWidth="1"/>
    <col min="7" max="7" width="7.140625" customWidth="1"/>
    <col min="8" max="8" width="6.28515625" customWidth="1"/>
    <col min="9" max="9" width="6.5703125" customWidth="1"/>
    <col min="10" max="10" width="7.7109375" customWidth="1"/>
    <col min="11" max="11" width="7.28515625" customWidth="1"/>
    <col min="12" max="12" width="7.140625" customWidth="1"/>
    <col min="13" max="13" width="7.7109375" customWidth="1"/>
    <col min="14" max="16" width="7.28515625" customWidth="1"/>
    <col min="17" max="17" width="7.85546875" customWidth="1"/>
    <col min="18" max="18" width="7.28515625" customWidth="1"/>
    <col min="19" max="19" width="8.140625" customWidth="1"/>
    <col min="20" max="20" width="7.5703125" customWidth="1"/>
    <col min="21" max="21" width="7.7109375" customWidth="1"/>
    <col min="22" max="22" width="7.42578125" customWidth="1"/>
    <col min="23" max="24" width="7.7109375" customWidth="1"/>
    <col min="25" max="25" width="7.140625" customWidth="1"/>
    <col min="26" max="26" width="7.7109375" customWidth="1"/>
    <col min="27" max="27" width="8.28515625" customWidth="1"/>
    <col min="28" max="28" width="7.42578125" customWidth="1"/>
    <col min="29" max="29" width="7.28515625" customWidth="1"/>
  </cols>
  <sheetData>
    <row r="1" spans="3:35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3:35" ht="31.5">
      <c r="D2" s="198" t="s">
        <v>114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</row>
    <row r="6" spans="3:35">
      <c r="AD6" s="199"/>
      <c r="AE6" s="199"/>
      <c r="AF6" s="199"/>
    </row>
    <row r="7" spans="3:35" ht="21">
      <c r="D7" s="3" t="s">
        <v>1</v>
      </c>
      <c r="E7" s="168" t="s">
        <v>115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70"/>
      <c r="R7" s="171" t="s">
        <v>3</v>
      </c>
      <c r="S7" s="171"/>
      <c r="T7" s="171"/>
      <c r="U7" s="171"/>
      <c r="V7" s="171"/>
      <c r="X7" s="172">
        <v>16</v>
      </c>
      <c r="Y7" s="173"/>
      <c r="AD7" s="87"/>
    </row>
    <row r="8" spans="3:35" ht="23.25">
      <c r="D8" s="4" t="s">
        <v>4</v>
      </c>
      <c r="E8" s="174" t="s">
        <v>205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"/>
      <c r="R8" s="171" t="s">
        <v>6</v>
      </c>
      <c r="S8" s="171"/>
      <c r="T8" s="171"/>
      <c r="U8" s="171"/>
      <c r="V8" s="171"/>
      <c r="X8" s="172" t="s">
        <v>220</v>
      </c>
      <c r="Y8" s="173"/>
      <c r="AA8" s="199"/>
      <c r="AB8" s="199"/>
      <c r="AC8" s="199"/>
      <c r="AD8" s="175"/>
      <c r="AE8" s="175"/>
      <c r="AF8" s="175"/>
      <c r="AG8" s="175"/>
      <c r="AH8" s="175"/>
    </row>
    <row r="9" spans="3:35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3:35" ht="21.75">
      <c r="C10" s="190" t="s">
        <v>8</v>
      </c>
      <c r="D10" s="191"/>
      <c r="E10" s="192" t="s">
        <v>117</v>
      </c>
      <c r="F10" s="193"/>
      <c r="G10" s="193"/>
      <c r="H10" s="193"/>
      <c r="I10" s="194"/>
      <c r="J10" s="192" t="s">
        <v>118</v>
      </c>
      <c r="K10" s="193"/>
      <c r="L10" s="193"/>
      <c r="M10" s="193"/>
      <c r="N10" s="194"/>
      <c r="O10" s="195" t="s">
        <v>119</v>
      </c>
      <c r="P10" s="196"/>
      <c r="Q10" s="196"/>
      <c r="R10" s="196"/>
      <c r="S10" s="197"/>
      <c r="T10" s="195" t="s">
        <v>120</v>
      </c>
      <c r="U10" s="196"/>
      <c r="V10" s="196"/>
      <c r="W10" s="196"/>
      <c r="X10" s="197"/>
      <c r="Y10" s="187" t="s">
        <v>121</v>
      </c>
      <c r="Z10" s="188"/>
      <c r="AA10" s="188"/>
      <c r="AB10" s="188"/>
      <c r="AC10" s="189"/>
      <c r="AD10" s="182" t="s">
        <v>14</v>
      </c>
      <c r="AE10" s="182"/>
      <c r="AF10" s="182"/>
    </row>
    <row r="11" spans="3:35" ht="15.75" thickBot="1">
      <c r="C11" s="72" t="s">
        <v>15</v>
      </c>
      <c r="D11" s="88" t="s">
        <v>16</v>
      </c>
      <c r="E11" s="89" t="s">
        <v>17</v>
      </c>
      <c r="F11" s="89" t="s">
        <v>18</v>
      </c>
      <c r="G11" s="89" t="s">
        <v>19</v>
      </c>
      <c r="H11" s="89" t="s">
        <v>20</v>
      </c>
      <c r="I11" s="89" t="s">
        <v>21</v>
      </c>
      <c r="J11" s="89" t="s">
        <v>22</v>
      </c>
      <c r="K11" s="89" t="s">
        <v>23</v>
      </c>
      <c r="L11" s="89" t="s">
        <v>24</v>
      </c>
      <c r="M11" s="89" t="s">
        <v>25</v>
      </c>
      <c r="N11" s="89" t="s">
        <v>26</v>
      </c>
      <c r="O11" s="89" t="s">
        <v>27</v>
      </c>
      <c r="P11" s="89" t="s">
        <v>28</v>
      </c>
      <c r="Q11" s="89" t="s">
        <v>29</v>
      </c>
      <c r="R11" s="72" t="s">
        <v>30</v>
      </c>
      <c r="S11" s="72" t="s">
        <v>31</v>
      </c>
      <c r="T11" s="72" t="s">
        <v>32</v>
      </c>
      <c r="U11" s="72" t="s">
        <v>33</v>
      </c>
      <c r="V11" s="72" t="s">
        <v>34</v>
      </c>
      <c r="W11" s="72" t="s">
        <v>35</v>
      </c>
      <c r="X11" s="72" t="s">
        <v>36</v>
      </c>
      <c r="Y11" s="72" t="s">
        <v>37</v>
      </c>
      <c r="Z11" s="72" t="s">
        <v>38</v>
      </c>
      <c r="AA11" s="72" t="s">
        <v>39</v>
      </c>
      <c r="AB11" s="72" t="s">
        <v>40</v>
      </c>
      <c r="AC11" s="72" t="s">
        <v>41</v>
      </c>
      <c r="AD11" s="90" t="s">
        <v>42</v>
      </c>
      <c r="AE11" s="91" t="s">
        <v>44</v>
      </c>
      <c r="AF11" s="92" t="s">
        <v>122</v>
      </c>
    </row>
    <row r="12" spans="3:35">
      <c r="C12" s="13">
        <v>1</v>
      </c>
      <c r="D12" s="14" t="s">
        <v>237</v>
      </c>
      <c r="E12" s="93" t="s">
        <v>48</v>
      </c>
      <c r="F12" s="93" t="s">
        <v>47</v>
      </c>
      <c r="G12" s="93" t="s">
        <v>47</v>
      </c>
      <c r="H12" s="93" t="s">
        <v>47</v>
      </c>
      <c r="I12" s="93" t="s">
        <v>47</v>
      </c>
      <c r="J12" s="93" t="s">
        <v>47</v>
      </c>
      <c r="K12" s="93" t="s">
        <v>48</v>
      </c>
      <c r="L12" s="93" t="s">
        <v>48</v>
      </c>
      <c r="M12" s="93" t="s">
        <v>48</v>
      </c>
      <c r="N12" s="93" t="s">
        <v>48</v>
      </c>
      <c r="O12" s="93" t="s">
        <v>47</v>
      </c>
      <c r="P12" s="93" t="s">
        <v>47</v>
      </c>
      <c r="Q12" s="93" t="s">
        <v>48</v>
      </c>
      <c r="R12" s="93" t="s">
        <v>47</v>
      </c>
      <c r="S12" s="93" t="s">
        <v>48</v>
      </c>
      <c r="T12" s="93" t="s">
        <v>47</v>
      </c>
      <c r="U12" s="93" t="s">
        <v>47</v>
      </c>
      <c r="V12" s="93" t="s">
        <v>48</v>
      </c>
      <c r="W12" s="93" t="s">
        <v>47</v>
      </c>
      <c r="X12" s="93" t="s">
        <v>48</v>
      </c>
      <c r="Y12" s="93" t="s">
        <v>48</v>
      </c>
      <c r="Z12" s="93" t="s">
        <v>47</v>
      </c>
      <c r="AA12" s="93" t="s">
        <v>48</v>
      </c>
      <c r="AB12" s="93" t="s">
        <v>47</v>
      </c>
      <c r="AC12" s="93" t="s">
        <v>47</v>
      </c>
      <c r="AD12" s="94">
        <f>COUNTIF(E12:AC12,"✔")</f>
        <v>14</v>
      </c>
      <c r="AE12" s="95">
        <f>COUNTIF(E12:AC12,"X")</f>
        <v>11</v>
      </c>
      <c r="AF12" s="96">
        <f>COUNTIF(E12:AC12,"–")</f>
        <v>0</v>
      </c>
      <c r="AH12" s="147" t="s">
        <v>50</v>
      </c>
      <c r="AI12" s="148"/>
    </row>
    <row r="13" spans="3:35" ht="15.75">
      <c r="C13" s="13">
        <v>2</v>
      </c>
      <c r="D13" s="14" t="s">
        <v>233</v>
      </c>
      <c r="E13" s="93" t="s">
        <v>47</v>
      </c>
      <c r="F13" s="93" t="s">
        <v>47</v>
      </c>
      <c r="G13" s="93" t="s">
        <v>47</v>
      </c>
      <c r="H13" s="93" t="s">
        <v>48</v>
      </c>
      <c r="I13" s="93" t="s">
        <v>48</v>
      </c>
      <c r="J13" s="93" t="s">
        <v>47</v>
      </c>
      <c r="K13" s="93" t="s">
        <v>47</v>
      </c>
      <c r="L13" s="93" t="s">
        <v>48</v>
      </c>
      <c r="M13" s="93" t="s">
        <v>47</v>
      </c>
      <c r="N13" s="93" t="s">
        <v>47</v>
      </c>
      <c r="O13" s="93" t="s">
        <v>48</v>
      </c>
      <c r="P13" s="93" t="s">
        <v>48</v>
      </c>
      <c r="Q13" s="93" t="s">
        <v>48</v>
      </c>
      <c r="R13" s="93" t="s">
        <v>48</v>
      </c>
      <c r="S13" s="93" t="s">
        <v>48</v>
      </c>
      <c r="T13" s="93" t="s">
        <v>47</v>
      </c>
      <c r="U13" s="93" t="s">
        <v>47</v>
      </c>
      <c r="V13" s="93" t="s">
        <v>47</v>
      </c>
      <c r="W13" s="93" t="s">
        <v>47</v>
      </c>
      <c r="X13" s="93" t="s">
        <v>48</v>
      </c>
      <c r="Y13" s="93" t="s">
        <v>47</v>
      </c>
      <c r="Z13" s="93" t="s">
        <v>47</v>
      </c>
      <c r="AA13" s="93" t="s">
        <v>47</v>
      </c>
      <c r="AB13" s="93" t="s">
        <v>48</v>
      </c>
      <c r="AC13" s="93" t="s">
        <v>47</v>
      </c>
      <c r="AD13" s="94">
        <f>COUNTIF(E13:AC13,"✔")</f>
        <v>15</v>
      </c>
      <c r="AE13" s="95">
        <f>COUNTIF(E13:AC13,"X")</f>
        <v>10</v>
      </c>
      <c r="AF13" s="96">
        <f t="shared" ref="AF13:AF14" si="0">COUNTIF(F13:AD13,"O")</f>
        <v>0</v>
      </c>
      <c r="AH13" s="20" t="s">
        <v>52</v>
      </c>
      <c r="AI13" s="21" t="s">
        <v>47</v>
      </c>
    </row>
    <row r="14" spans="3:35" ht="18.75">
      <c r="C14" s="13">
        <v>3</v>
      </c>
      <c r="D14" s="14" t="s">
        <v>229</v>
      </c>
      <c r="E14" s="93" t="s">
        <v>47</v>
      </c>
      <c r="F14" s="93" t="s">
        <v>47</v>
      </c>
      <c r="G14" s="93" t="s">
        <v>48</v>
      </c>
      <c r="H14" s="93" t="s">
        <v>47</v>
      </c>
      <c r="I14" s="93" t="s">
        <v>47</v>
      </c>
      <c r="J14" s="93" t="s">
        <v>47</v>
      </c>
      <c r="K14" s="93" t="s">
        <v>47</v>
      </c>
      <c r="L14" s="93" t="s">
        <v>48</v>
      </c>
      <c r="M14" s="93" t="s">
        <v>48</v>
      </c>
      <c r="N14" s="93" t="s">
        <v>48</v>
      </c>
      <c r="O14" s="93" t="s">
        <v>48</v>
      </c>
      <c r="P14" s="93" t="s">
        <v>47</v>
      </c>
      <c r="Q14" s="93" t="s">
        <v>48</v>
      </c>
      <c r="R14" s="93" t="s">
        <v>47</v>
      </c>
      <c r="S14" s="93" t="s">
        <v>48</v>
      </c>
      <c r="T14" s="93" t="s">
        <v>48</v>
      </c>
      <c r="U14" s="93" t="s">
        <v>48</v>
      </c>
      <c r="V14" s="93" t="s">
        <v>47</v>
      </c>
      <c r="W14" s="93" t="s">
        <v>47</v>
      </c>
      <c r="X14" s="93" t="s">
        <v>48</v>
      </c>
      <c r="Y14" s="93" t="s">
        <v>48</v>
      </c>
      <c r="Z14" s="93" t="s">
        <v>47</v>
      </c>
      <c r="AA14" s="118" t="s">
        <v>239</v>
      </c>
      <c r="AB14" s="118" t="s">
        <v>239</v>
      </c>
      <c r="AC14" s="118" t="s">
        <v>239</v>
      </c>
      <c r="AD14" s="94">
        <f t="shared" ref="AD14:AD27" si="1">COUNTIF(E14:AC14,"✔")</f>
        <v>11</v>
      </c>
      <c r="AE14" s="95">
        <f t="shared" ref="AE14:AE45" si="2">COUNTIF(E14:AC14,"X")</f>
        <v>14</v>
      </c>
      <c r="AF14" s="96">
        <f t="shared" si="0"/>
        <v>0</v>
      </c>
      <c r="AH14" s="20" t="s">
        <v>57</v>
      </c>
      <c r="AI14" s="23" t="s">
        <v>48</v>
      </c>
    </row>
    <row r="15" spans="3:35" ht="19.5" thickBot="1">
      <c r="C15" s="13">
        <v>4</v>
      </c>
      <c r="D15" s="14" t="s">
        <v>235</v>
      </c>
      <c r="E15" s="93" t="s">
        <v>47</v>
      </c>
      <c r="F15" s="93" t="s">
        <v>47</v>
      </c>
      <c r="G15" s="93" t="s">
        <v>48</v>
      </c>
      <c r="H15" s="93" t="s">
        <v>47</v>
      </c>
      <c r="I15" s="93" t="s">
        <v>48</v>
      </c>
      <c r="J15" s="93" t="s">
        <v>47</v>
      </c>
      <c r="K15" s="93" t="s">
        <v>48</v>
      </c>
      <c r="L15" s="93" t="s">
        <v>48</v>
      </c>
      <c r="M15" s="93" t="s">
        <v>48</v>
      </c>
      <c r="N15" s="93" t="s">
        <v>48</v>
      </c>
      <c r="O15" s="93" t="s">
        <v>47</v>
      </c>
      <c r="P15" s="93" t="s">
        <v>48</v>
      </c>
      <c r="Q15" s="93" t="s">
        <v>48</v>
      </c>
      <c r="R15" s="93" t="s">
        <v>48</v>
      </c>
      <c r="S15" s="93" t="s">
        <v>48</v>
      </c>
      <c r="T15" s="93" t="s">
        <v>47</v>
      </c>
      <c r="U15" s="93" t="s">
        <v>47</v>
      </c>
      <c r="V15" s="93" t="s">
        <v>47</v>
      </c>
      <c r="W15" s="93" t="s">
        <v>47</v>
      </c>
      <c r="X15" s="93" t="s">
        <v>48</v>
      </c>
      <c r="Y15" s="93" t="s">
        <v>47</v>
      </c>
      <c r="Z15" s="93" t="s">
        <v>48</v>
      </c>
      <c r="AA15" s="93" t="s">
        <v>48</v>
      </c>
      <c r="AB15" s="93" t="s">
        <v>48</v>
      </c>
      <c r="AC15" s="93" t="s">
        <v>48</v>
      </c>
      <c r="AD15" s="94">
        <f t="shared" si="1"/>
        <v>10</v>
      </c>
      <c r="AE15" s="95">
        <f t="shared" si="2"/>
        <v>15</v>
      </c>
      <c r="AF15" s="96">
        <f>COUNTIF(F15:AD15,"O")</f>
        <v>0</v>
      </c>
      <c r="AH15" s="24" t="s">
        <v>59</v>
      </c>
      <c r="AI15" s="25" t="s">
        <v>49</v>
      </c>
    </row>
    <row r="16" spans="3:35">
      <c r="C16" s="13">
        <v>5</v>
      </c>
      <c r="D16" s="14" t="s">
        <v>236</v>
      </c>
      <c r="E16" s="93" t="s">
        <v>47</v>
      </c>
      <c r="F16" s="93" t="s">
        <v>47</v>
      </c>
      <c r="G16" s="93" t="s">
        <v>47</v>
      </c>
      <c r="H16" s="93" t="s">
        <v>48</v>
      </c>
      <c r="I16" s="93" t="s">
        <v>48</v>
      </c>
      <c r="J16" s="93" t="s">
        <v>48</v>
      </c>
      <c r="K16" s="93" t="s">
        <v>48</v>
      </c>
      <c r="L16" s="93" t="s">
        <v>48</v>
      </c>
      <c r="M16" s="93" t="s">
        <v>48</v>
      </c>
      <c r="N16" s="93" t="s">
        <v>47</v>
      </c>
      <c r="O16" s="93" t="s">
        <v>49</v>
      </c>
      <c r="P16" s="93" t="s">
        <v>47</v>
      </c>
      <c r="Q16" s="93" t="s">
        <v>48</v>
      </c>
      <c r="R16" s="93" t="s">
        <v>47</v>
      </c>
      <c r="S16" s="93" t="s">
        <v>48</v>
      </c>
      <c r="T16" s="93" t="s">
        <v>47</v>
      </c>
      <c r="U16" s="93" t="s">
        <v>48</v>
      </c>
      <c r="V16" s="93" t="s">
        <v>48</v>
      </c>
      <c r="W16" s="93" t="s">
        <v>48</v>
      </c>
      <c r="X16" s="93" t="s">
        <v>48</v>
      </c>
      <c r="Y16" s="93" t="s">
        <v>47</v>
      </c>
      <c r="Z16" s="93" t="s">
        <v>48</v>
      </c>
      <c r="AA16" s="93" t="s">
        <v>48</v>
      </c>
      <c r="AB16" s="93" t="s">
        <v>48</v>
      </c>
      <c r="AC16" s="93" t="s">
        <v>47</v>
      </c>
      <c r="AD16" s="94">
        <f t="shared" si="1"/>
        <v>9</v>
      </c>
      <c r="AE16" s="95">
        <f t="shared" si="2"/>
        <v>15</v>
      </c>
      <c r="AF16" s="96">
        <f t="shared" ref="AF16:AF45" si="3">COUNTIF(F16:AD16,"O")</f>
        <v>0</v>
      </c>
    </row>
    <row r="17" spans="3:32">
      <c r="C17" s="13">
        <v>6</v>
      </c>
      <c r="D17" s="14" t="s">
        <v>234</v>
      </c>
      <c r="E17" s="93" t="s">
        <v>47</v>
      </c>
      <c r="F17" s="93" t="s">
        <v>47</v>
      </c>
      <c r="G17" s="93" t="s">
        <v>47</v>
      </c>
      <c r="H17" s="93" t="s">
        <v>48</v>
      </c>
      <c r="I17" s="93" t="s">
        <v>48</v>
      </c>
      <c r="J17" s="93" t="s">
        <v>47</v>
      </c>
      <c r="K17" s="93" t="s">
        <v>47</v>
      </c>
      <c r="L17" s="93" t="s">
        <v>48</v>
      </c>
      <c r="M17" s="93" t="s">
        <v>47</v>
      </c>
      <c r="N17" s="93" t="s">
        <v>47</v>
      </c>
      <c r="O17" s="93" t="s">
        <v>48</v>
      </c>
      <c r="P17" s="93" t="s">
        <v>48</v>
      </c>
      <c r="Q17" s="93" t="s">
        <v>47</v>
      </c>
      <c r="R17" s="93" t="s">
        <v>48</v>
      </c>
      <c r="S17" s="93" t="s">
        <v>47</v>
      </c>
      <c r="T17" s="93" t="s">
        <v>47</v>
      </c>
      <c r="U17" s="93" t="s">
        <v>47</v>
      </c>
      <c r="V17" s="93" t="s">
        <v>47</v>
      </c>
      <c r="W17" s="93" t="s">
        <v>47</v>
      </c>
      <c r="X17" s="93" t="s">
        <v>48</v>
      </c>
      <c r="Y17" s="93" t="s">
        <v>47</v>
      </c>
      <c r="Z17" s="93" t="s">
        <v>47</v>
      </c>
      <c r="AA17" s="93" t="s">
        <v>47</v>
      </c>
      <c r="AB17" s="93" t="s">
        <v>48</v>
      </c>
      <c r="AC17" s="93" t="s">
        <v>47</v>
      </c>
      <c r="AD17" s="94">
        <f t="shared" si="1"/>
        <v>17</v>
      </c>
      <c r="AE17" s="95">
        <f t="shared" si="2"/>
        <v>8</v>
      </c>
      <c r="AF17" s="96">
        <f t="shared" si="3"/>
        <v>0</v>
      </c>
    </row>
    <row r="18" spans="3:32">
      <c r="C18" s="13">
        <v>7</v>
      </c>
      <c r="D18" s="14" t="s">
        <v>231</v>
      </c>
      <c r="E18" s="93" t="s">
        <v>49</v>
      </c>
      <c r="F18" s="93" t="s">
        <v>47</v>
      </c>
      <c r="G18" s="93" t="s">
        <v>48</v>
      </c>
      <c r="H18" s="93" t="s">
        <v>49</v>
      </c>
      <c r="I18" s="93" t="s">
        <v>47</v>
      </c>
      <c r="J18" s="93" t="s">
        <v>47</v>
      </c>
      <c r="K18" s="93" t="s">
        <v>47</v>
      </c>
      <c r="L18" s="93" t="s">
        <v>48</v>
      </c>
      <c r="M18" s="93" t="s">
        <v>48</v>
      </c>
      <c r="N18" s="93" t="s">
        <v>48</v>
      </c>
      <c r="O18" s="93" t="s">
        <v>48</v>
      </c>
      <c r="P18" s="93" t="s">
        <v>49</v>
      </c>
      <c r="Q18" s="93" t="s">
        <v>48</v>
      </c>
      <c r="R18" s="93" t="s">
        <v>47</v>
      </c>
      <c r="S18" s="93" t="s">
        <v>48</v>
      </c>
      <c r="T18" s="93" t="s">
        <v>48</v>
      </c>
      <c r="U18" s="93" t="s">
        <v>48</v>
      </c>
      <c r="V18" s="93" t="s">
        <v>47</v>
      </c>
      <c r="W18" s="93" t="s">
        <v>48</v>
      </c>
      <c r="X18" s="93" t="s">
        <v>48</v>
      </c>
      <c r="Y18" s="93" t="s">
        <v>48</v>
      </c>
      <c r="Z18" s="93" t="s">
        <v>48</v>
      </c>
      <c r="AA18" s="93" t="s">
        <v>48</v>
      </c>
      <c r="AB18" s="93" t="s">
        <v>48</v>
      </c>
      <c r="AC18" s="93" t="s">
        <v>48</v>
      </c>
      <c r="AD18" s="94">
        <f t="shared" si="1"/>
        <v>6</v>
      </c>
      <c r="AE18" s="95">
        <f t="shared" si="2"/>
        <v>16</v>
      </c>
      <c r="AF18" s="96">
        <f t="shared" si="3"/>
        <v>0</v>
      </c>
    </row>
    <row r="19" spans="3:32">
      <c r="C19" s="13">
        <v>8</v>
      </c>
      <c r="D19" s="14" t="s">
        <v>230</v>
      </c>
      <c r="E19" s="93" t="s">
        <v>48</v>
      </c>
      <c r="F19" s="93" t="s">
        <v>47</v>
      </c>
      <c r="G19" s="93" t="s">
        <v>47</v>
      </c>
      <c r="H19" s="93" t="s">
        <v>47</v>
      </c>
      <c r="I19" s="93" t="s">
        <v>48</v>
      </c>
      <c r="J19" s="93" t="s">
        <v>47</v>
      </c>
      <c r="K19" s="93" t="s">
        <v>48</v>
      </c>
      <c r="L19" s="93" t="s">
        <v>47</v>
      </c>
      <c r="M19" s="93" t="s">
        <v>47</v>
      </c>
      <c r="N19" s="93" t="s">
        <v>48</v>
      </c>
      <c r="O19" s="93" t="s">
        <v>47</v>
      </c>
      <c r="P19" s="93" t="s">
        <v>48</v>
      </c>
      <c r="Q19" s="93" t="s">
        <v>48</v>
      </c>
      <c r="R19" s="93" t="s">
        <v>48</v>
      </c>
      <c r="S19" s="93" t="s">
        <v>48</v>
      </c>
      <c r="T19" s="93" t="s">
        <v>48</v>
      </c>
      <c r="U19" s="93" t="s">
        <v>47</v>
      </c>
      <c r="V19" s="93" t="s">
        <v>48</v>
      </c>
      <c r="W19" s="93" t="s">
        <v>48</v>
      </c>
      <c r="X19" s="93" t="s">
        <v>48</v>
      </c>
      <c r="Y19" s="93" t="s">
        <v>47</v>
      </c>
      <c r="Z19" s="93" t="s">
        <v>48</v>
      </c>
      <c r="AA19" s="93" t="s">
        <v>48</v>
      </c>
      <c r="AB19" s="93" t="s">
        <v>48</v>
      </c>
      <c r="AC19" s="93" t="s">
        <v>48</v>
      </c>
      <c r="AD19" s="94">
        <f t="shared" si="1"/>
        <v>9</v>
      </c>
      <c r="AE19" s="95">
        <f t="shared" si="2"/>
        <v>16</v>
      </c>
      <c r="AF19" s="96">
        <f t="shared" si="3"/>
        <v>0</v>
      </c>
    </row>
    <row r="20" spans="3:32" ht="18.75">
      <c r="C20" s="13">
        <v>9</v>
      </c>
      <c r="D20" s="14" t="s">
        <v>232</v>
      </c>
      <c r="E20" s="93" t="s">
        <v>47</v>
      </c>
      <c r="F20" s="93" t="s">
        <v>47</v>
      </c>
      <c r="G20" s="93" t="s">
        <v>47</v>
      </c>
      <c r="H20" s="93" t="s">
        <v>47</v>
      </c>
      <c r="I20" s="93" t="s">
        <v>48</v>
      </c>
      <c r="J20" s="93" t="s">
        <v>47</v>
      </c>
      <c r="K20" s="93" t="s">
        <v>47</v>
      </c>
      <c r="L20" s="93" t="s">
        <v>48</v>
      </c>
      <c r="M20" s="93" t="s">
        <v>47</v>
      </c>
      <c r="N20" s="93" t="s">
        <v>48</v>
      </c>
      <c r="O20" s="93" t="s">
        <v>48</v>
      </c>
      <c r="P20" s="93" t="s">
        <v>47</v>
      </c>
      <c r="Q20" s="93" t="s">
        <v>47</v>
      </c>
      <c r="R20" s="93" t="s">
        <v>48</v>
      </c>
      <c r="S20" s="93" t="s">
        <v>48</v>
      </c>
      <c r="T20" s="93" t="s">
        <v>47</v>
      </c>
      <c r="U20" s="15" t="s">
        <v>48</v>
      </c>
      <c r="V20" s="118" t="s">
        <v>239</v>
      </c>
      <c r="W20" s="118" t="s">
        <v>239</v>
      </c>
      <c r="X20" s="118" t="s">
        <v>239</v>
      </c>
      <c r="Y20" s="118" t="s">
        <v>239</v>
      </c>
      <c r="Z20" s="118" t="s">
        <v>49</v>
      </c>
      <c r="AA20" s="93" t="s">
        <v>47</v>
      </c>
      <c r="AB20" s="93" t="s">
        <v>47</v>
      </c>
      <c r="AC20" s="93" t="s">
        <v>47</v>
      </c>
      <c r="AD20" s="94">
        <f t="shared" si="1"/>
        <v>13</v>
      </c>
      <c r="AE20" s="95">
        <f t="shared" si="2"/>
        <v>11</v>
      </c>
      <c r="AF20" s="96">
        <f t="shared" si="3"/>
        <v>0</v>
      </c>
    </row>
    <row r="21" spans="3:32">
      <c r="C21" s="13">
        <v>10</v>
      </c>
      <c r="D21" s="14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4">
        <f t="shared" si="1"/>
        <v>0</v>
      </c>
      <c r="AE21" s="95">
        <f t="shared" si="2"/>
        <v>0</v>
      </c>
      <c r="AF21" s="96">
        <f t="shared" si="3"/>
        <v>0</v>
      </c>
    </row>
    <row r="22" spans="3:32">
      <c r="C22" s="13">
        <v>11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4">
        <f t="shared" si="1"/>
        <v>0</v>
      </c>
      <c r="AE22" s="95">
        <f t="shared" si="2"/>
        <v>0</v>
      </c>
      <c r="AF22" s="96">
        <f t="shared" si="3"/>
        <v>0</v>
      </c>
    </row>
    <row r="23" spans="3:32">
      <c r="C23" s="13">
        <v>12</v>
      </c>
      <c r="D23" s="14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4">
        <f t="shared" si="1"/>
        <v>0</v>
      </c>
      <c r="AE23" s="95">
        <f t="shared" si="2"/>
        <v>0</v>
      </c>
      <c r="AF23" s="96">
        <f t="shared" si="3"/>
        <v>0</v>
      </c>
    </row>
    <row r="24" spans="3:32">
      <c r="C24" s="13">
        <v>13</v>
      </c>
      <c r="D24" s="14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4">
        <f t="shared" si="1"/>
        <v>0</v>
      </c>
      <c r="AE24" s="95">
        <f t="shared" si="2"/>
        <v>0</v>
      </c>
      <c r="AF24" s="96">
        <f t="shared" si="3"/>
        <v>0</v>
      </c>
    </row>
    <row r="25" spans="3:32">
      <c r="C25" s="13">
        <v>14</v>
      </c>
      <c r="D25" s="14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4">
        <f t="shared" si="1"/>
        <v>0</v>
      </c>
      <c r="AE25" s="95">
        <f t="shared" si="2"/>
        <v>0</v>
      </c>
      <c r="AF25" s="96">
        <f t="shared" si="3"/>
        <v>0</v>
      </c>
    </row>
    <row r="26" spans="3:32">
      <c r="C26" s="13">
        <v>15</v>
      </c>
      <c r="D26" s="14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4">
        <f t="shared" si="1"/>
        <v>0</v>
      </c>
      <c r="AE26" s="95">
        <f t="shared" si="2"/>
        <v>0</v>
      </c>
      <c r="AF26" s="96">
        <f t="shared" si="3"/>
        <v>0</v>
      </c>
    </row>
    <row r="27" spans="3:32">
      <c r="C27" s="13">
        <v>16</v>
      </c>
      <c r="D27" s="14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4">
        <f t="shared" si="1"/>
        <v>0</v>
      </c>
      <c r="AE27" s="95">
        <f t="shared" si="2"/>
        <v>0</v>
      </c>
      <c r="AF27" s="96">
        <f t="shared" si="3"/>
        <v>0</v>
      </c>
    </row>
    <row r="28" spans="3:32">
      <c r="C28" s="13">
        <v>17</v>
      </c>
      <c r="D28" s="14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4">
        <f t="shared" ref="AD28:AD45" si="4">COUNTIF(E28:AC28,"A")</f>
        <v>0</v>
      </c>
      <c r="AE28" s="95">
        <f t="shared" si="2"/>
        <v>0</v>
      </c>
      <c r="AF28" s="96">
        <f t="shared" si="3"/>
        <v>0</v>
      </c>
    </row>
    <row r="29" spans="3:32">
      <c r="C29" s="13">
        <v>18</v>
      </c>
      <c r="D29" s="14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4">
        <f t="shared" si="4"/>
        <v>0</v>
      </c>
      <c r="AE29" s="95">
        <f t="shared" si="2"/>
        <v>0</v>
      </c>
      <c r="AF29" s="96">
        <f t="shared" si="3"/>
        <v>0</v>
      </c>
    </row>
    <row r="30" spans="3:32">
      <c r="C30" s="13">
        <v>19</v>
      </c>
      <c r="D30" s="14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4">
        <f t="shared" si="4"/>
        <v>0</v>
      </c>
      <c r="AE30" s="95">
        <f t="shared" si="2"/>
        <v>0</v>
      </c>
      <c r="AF30" s="96">
        <f t="shared" si="3"/>
        <v>0</v>
      </c>
    </row>
    <row r="31" spans="3:32">
      <c r="C31" s="13">
        <v>20</v>
      </c>
      <c r="D31" s="14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4">
        <f t="shared" si="4"/>
        <v>0</v>
      </c>
      <c r="AE31" s="95">
        <f t="shared" si="2"/>
        <v>0</v>
      </c>
      <c r="AF31" s="96">
        <f t="shared" si="3"/>
        <v>0</v>
      </c>
    </row>
    <row r="32" spans="3:32">
      <c r="C32" s="13">
        <v>21</v>
      </c>
      <c r="D32" s="14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4">
        <f t="shared" si="4"/>
        <v>0</v>
      </c>
      <c r="AE32" s="95">
        <f t="shared" si="2"/>
        <v>0</v>
      </c>
      <c r="AF32" s="96">
        <f t="shared" si="3"/>
        <v>0</v>
      </c>
    </row>
    <row r="33" spans="3:32">
      <c r="C33" s="13">
        <v>22</v>
      </c>
      <c r="D33" s="1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4">
        <f t="shared" si="4"/>
        <v>0</v>
      </c>
      <c r="AE33" s="95">
        <f t="shared" si="2"/>
        <v>0</v>
      </c>
      <c r="AF33" s="96">
        <f t="shared" si="3"/>
        <v>0</v>
      </c>
    </row>
    <row r="34" spans="3:32">
      <c r="C34" s="13">
        <v>23</v>
      </c>
      <c r="D34" s="1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4">
        <f t="shared" si="4"/>
        <v>0</v>
      </c>
      <c r="AE34" s="95">
        <f t="shared" si="2"/>
        <v>0</v>
      </c>
      <c r="AF34" s="96">
        <f t="shared" si="3"/>
        <v>0</v>
      </c>
    </row>
    <row r="35" spans="3:32">
      <c r="C35" s="13">
        <v>24</v>
      </c>
      <c r="D35" s="14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4">
        <f t="shared" si="4"/>
        <v>0</v>
      </c>
      <c r="AE35" s="95">
        <f t="shared" si="2"/>
        <v>0</v>
      </c>
      <c r="AF35" s="96">
        <f t="shared" si="3"/>
        <v>0</v>
      </c>
    </row>
    <row r="36" spans="3:32">
      <c r="C36" s="13">
        <v>25</v>
      </c>
      <c r="D36" s="14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4">
        <f t="shared" si="4"/>
        <v>0</v>
      </c>
      <c r="AE36" s="95">
        <f t="shared" si="2"/>
        <v>0</v>
      </c>
      <c r="AF36" s="96">
        <f t="shared" si="3"/>
        <v>0</v>
      </c>
    </row>
    <row r="37" spans="3:32">
      <c r="C37" s="13">
        <v>26</v>
      </c>
      <c r="D37" s="14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4">
        <f t="shared" si="4"/>
        <v>0</v>
      </c>
      <c r="AE37" s="95">
        <f t="shared" si="2"/>
        <v>0</v>
      </c>
      <c r="AF37" s="96">
        <f t="shared" si="3"/>
        <v>0</v>
      </c>
    </row>
    <row r="38" spans="3:32">
      <c r="C38" s="13">
        <v>27</v>
      </c>
      <c r="D38" s="14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4">
        <f t="shared" si="4"/>
        <v>0</v>
      </c>
      <c r="AE38" s="95">
        <f t="shared" si="2"/>
        <v>0</v>
      </c>
      <c r="AF38" s="96">
        <f t="shared" si="3"/>
        <v>0</v>
      </c>
    </row>
    <row r="39" spans="3:32">
      <c r="C39" s="13">
        <v>28</v>
      </c>
      <c r="D39" s="14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4">
        <f t="shared" si="4"/>
        <v>0</v>
      </c>
      <c r="AE39" s="95">
        <f t="shared" si="2"/>
        <v>0</v>
      </c>
      <c r="AF39" s="96">
        <f t="shared" si="3"/>
        <v>0</v>
      </c>
    </row>
    <row r="40" spans="3:32">
      <c r="C40" s="13">
        <v>29</v>
      </c>
      <c r="D40" s="14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4">
        <f t="shared" si="4"/>
        <v>0</v>
      </c>
      <c r="AE40" s="95">
        <f t="shared" si="2"/>
        <v>0</v>
      </c>
      <c r="AF40" s="96">
        <f t="shared" si="3"/>
        <v>0</v>
      </c>
    </row>
    <row r="41" spans="3:32">
      <c r="C41" s="13">
        <v>30</v>
      </c>
      <c r="D41" s="14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4">
        <f t="shared" si="4"/>
        <v>0</v>
      </c>
      <c r="AE41" s="95">
        <f t="shared" si="2"/>
        <v>0</v>
      </c>
      <c r="AF41" s="96">
        <f t="shared" si="3"/>
        <v>0</v>
      </c>
    </row>
    <row r="42" spans="3:32">
      <c r="C42" s="13">
        <v>31</v>
      </c>
      <c r="D42" s="14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4">
        <f t="shared" si="4"/>
        <v>0</v>
      </c>
      <c r="AE42" s="95">
        <f t="shared" si="2"/>
        <v>0</v>
      </c>
      <c r="AF42" s="96">
        <f t="shared" si="3"/>
        <v>0</v>
      </c>
    </row>
    <row r="43" spans="3:32">
      <c r="C43" s="13">
        <v>32</v>
      </c>
      <c r="D43" s="14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4">
        <f t="shared" si="4"/>
        <v>0</v>
      </c>
      <c r="AE43" s="95">
        <f t="shared" si="2"/>
        <v>0</v>
      </c>
      <c r="AF43" s="96">
        <f t="shared" si="3"/>
        <v>0</v>
      </c>
    </row>
    <row r="44" spans="3:32">
      <c r="C44" s="13">
        <v>33</v>
      </c>
      <c r="D44" s="14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4">
        <f t="shared" si="4"/>
        <v>0</v>
      </c>
      <c r="AE44" s="95">
        <f t="shared" si="2"/>
        <v>0</v>
      </c>
      <c r="AF44" s="96">
        <f t="shared" si="3"/>
        <v>0</v>
      </c>
    </row>
    <row r="45" spans="3:32">
      <c r="C45" s="13">
        <v>34</v>
      </c>
      <c r="D45" s="14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4">
        <f t="shared" si="4"/>
        <v>0</v>
      </c>
      <c r="AE45" s="95">
        <f t="shared" si="2"/>
        <v>0</v>
      </c>
      <c r="AF45" s="96">
        <f t="shared" si="3"/>
        <v>0</v>
      </c>
    </row>
    <row r="46" spans="3:3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8" spans="3:32">
      <c r="D48" s="26" t="s">
        <v>68</v>
      </c>
      <c r="E48" s="27" t="s">
        <v>17</v>
      </c>
      <c r="F48" s="27" t="s">
        <v>18</v>
      </c>
      <c r="G48" s="27" t="s">
        <v>19</v>
      </c>
      <c r="H48" s="27" t="s">
        <v>20</v>
      </c>
      <c r="I48" s="27" t="s">
        <v>21</v>
      </c>
      <c r="J48" s="27" t="s">
        <v>22</v>
      </c>
      <c r="K48" s="27" t="s">
        <v>23</v>
      </c>
      <c r="L48" s="27" t="s">
        <v>24</v>
      </c>
      <c r="M48" s="27" t="s">
        <v>25</v>
      </c>
      <c r="N48" s="27" t="s">
        <v>26</v>
      </c>
      <c r="O48" s="27" t="s">
        <v>27</v>
      </c>
      <c r="P48" s="27" t="s">
        <v>28</v>
      </c>
      <c r="Q48" s="27" t="s">
        <v>29</v>
      </c>
      <c r="R48" s="27" t="s">
        <v>30</v>
      </c>
      <c r="S48" s="27" t="s">
        <v>31</v>
      </c>
      <c r="T48" s="27" t="s">
        <v>32</v>
      </c>
      <c r="U48" s="27" t="s">
        <v>33</v>
      </c>
      <c r="V48" s="27" t="s">
        <v>34</v>
      </c>
      <c r="W48" s="27" t="s">
        <v>35</v>
      </c>
      <c r="X48" s="27" t="s">
        <v>36</v>
      </c>
      <c r="Y48" s="27" t="s">
        <v>37</v>
      </c>
      <c r="Z48" s="27" t="s">
        <v>38</v>
      </c>
      <c r="AA48" s="27" t="s">
        <v>39</v>
      </c>
      <c r="AB48" s="27" t="s">
        <v>40</v>
      </c>
      <c r="AC48" s="27" t="s">
        <v>41</v>
      </c>
      <c r="AD48" s="28" t="s">
        <v>69</v>
      </c>
      <c r="AE48" s="27" t="s">
        <v>70</v>
      </c>
    </row>
    <row r="49" spans="4:31">
      <c r="D49" s="30" t="s">
        <v>71</v>
      </c>
      <c r="E49" s="31">
        <f>COUNTIF(E12:E45,"✔")</f>
        <v>6</v>
      </c>
      <c r="F49" s="31">
        <f t="shared" ref="F49:AC49" si="5">COUNTIF(F12:F45,"✔")</f>
        <v>9</v>
      </c>
      <c r="G49" s="31">
        <f t="shared" si="5"/>
        <v>6</v>
      </c>
      <c r="H49" s="31">
        <f t="shared" si="5"/>
        <v>5</v>
      </c>
      <c r="I49" s="31">
        <f t="shared" si="5"/>
        <v>3</v>
      </c>
      <c r="J49" s="31">
        <f t="shared" si="5"/>
        <v>8</v>
      </c>
      <c r="K49" s="31">
        <f t="shared" si="5"/>
        <v>5</v>
      </c>
      <c r="L49" s="31">
        <f t="shared" si="5"/>
        <v>1</v>
      </c>
      <c r="M49" s="31">
        <f t="shared" si="5"/>
        <v>4</v>
      </c>
      <c r="N49" s="31">
        <f t="shared" si="5"/>
        <v>3</v>
      </c>
      <c r="O49" s="31">
        <f t="shared" si="5"/>
        <v>3</v>
      </c>
      <c r="P49" s="31">
        <f t="shared" si="5"/>
        <v>4</v>
      </c>
      <c r="Q49" s="31">
        <f t="shared" si="5"/>
        <v>2</v>
      </c>
      <c r="R49" s="31">
        <f t="shared" si="5"/>
        <v>4</v>
      </c>
      <c r="S49" s="31">
        <f t="shared" si="5"/>
        <v>1</v>
      </c>
      <c r="T49" s="31">
        <f t="shared" si="5"/>
        <v>6</v>
      </c>
      <c r="U49" s="31">
        <f t="shared" si="5"/>
        <v>5</v>
      </c>
      <c r="V49" s="31">
        <f t="shared" si="5"/>
        <v>5</v>
      </c>
      <c r="W49" s="31">
        <f t="shared" si="5"/>
        <v>5</v>
      </c>
      <c r="X49" s="31">
        <f t="shared" si="5"/>
        <v>0</v>
      </c>
      <c r="Y49" s="31">
        <f t="shared" si="5"/>
        <v>5</v>
      </c>
      <c r="Z49" s="31">
        <f t="shared" si="5"/>
        <v>4</v>
      </c>
      <c r="AA49" s="31">
        <f t="shared" si="5"/>
        <v>3</v>
      </c>
      <c r="AB49" s="31">
        <f t="shared" si="5"/>
        <v>2</v>
      </c>
      <c r="AC49" s="31">
        <f t="shared" si="5"/>
        <v>5</v>
      </c>
      <c r="AD49" s="90">
        <f>SUM(E49:AC49)</f>
        <v>104</v>
      </c>
      <c r="AE49" s="33">
        <f>AD49/$AD$52</f>
        <v>0.4622222222222222</v>
      </c>
    </row>
    <row r="50" spans="4:31">
      <c r="D50" s="37" t="s">
        <v>139</v>
      </c>
      <c r="E50" s="31">
        <f>COUNTIF(E12:E45,"X")</f>
        <v>2</v>
      </c>
      <c r="F50" s="31">
        <f t="shared" ref="F50:AC50" si="6">COUNTIF(F12:F45,"X")</f>
        <v>0</v>
      </c>
      <c r="G50" s="31">
        <f t="shared" si="6"/>
        <v>3</v>
      </c>
      <c r="H50" s="31">
        <f t="shared" si="6"/>
        <v>3</v>
      </c>
      <c r="I50" s="31">
        <f t="shared" si="6"/>
        <v>6</v>
      </c>
      <c r="J50" s="31">
        <f t="shared" si="6"/>
        <v>1</v>
      </c>
      <c r="K50" s="31">
        <f t="shared" si="6"/>
        <v>4</v>
      </c>
      <c r="L50" s="31">
        <f t="shared" si="6"/>
        <v>8</v>
      </c>
      <c r="M50" s="31">
        <f t="shared" si="6"/>
        <v>5</v>
      </c>
      <c r="N50" s="31">
        <f t="shared" si="6"/>
        <v>6</v>
      </c>
      <c r="O50" s="31">
        <f t="shared" si="6"/>
        <v>5</v>
      </c>
      <c r="P50" s="31">
        <f t="shared" si="6"/>
        <v>4</v>
      </c>
      <c r="Q50" s="31">
        <f t="shared" si="6"/>
        <v>7</v>
      </c>
      <c r="R50" s="31">
        <f t="shared" si="6"/>
        <v>5</v>
      </c>
      <c r="S50" s="31">
        <f t="shared" si="6"/>
        <v>8</v>
      </c>
      <c r="T50" s="31">
        <f t="shared" si="6"/>
        <v>3</v>
      </c>
      <c r="U50" s="31">
        <f t="shared" si="6"/>
        <v>4</v>
      </c>
      <c r="V50" s="31">
        <f t="shared" si="6"/>
        <v>4</v>
      </c>
      <c r="W50" s="31">
        <f t="shared" si="6"/>
        <v>4</v>
      </c>
      <c r="X50" s="31">
        <f t="shared" si="6"/>
        <v>9</v>
      </c>
      <c r="Y50" s="31">
        <f t="shared" si="6"/>
        <v>4</v>
      </c>
      <c r="Z50" s="31">
        <f t="shared" si="6"/>
        <v>4</v>
      </c>
      <c r="AA50" s="31">
        <f t="shared" si="6"/>
        <v>6</v>
      </c>
      <c r="AB50" s="31">
        <f t="shared" si="6"/>
        <v>7</v>
      </c>
      <c r="AC50" s="31">
        <f t="shared" si="6"/>
        <v>4</v>
      </c>
      <c r="AD50" s="97">
        <f t="shared" ref="AD50:AD51" si="7">SUM(E50:AC50)</f>
        <v>116</v>
      </c>
      <c r="AE50" s="39">
        <f>AD50/$AD$52</f>
        <v>0.51555555555555554</v>
      </c>
    </row>
    <row r="51" spans="4:31" ht="18.75">
      <c r="D51" s="40" t="s">
        <v>74</v>
      </c>
      <c r="E51" s="31">
        <f>COUNTIF(E12:E45,"–")</f>
        <v>1</v>
      </c>
      <c r="F51" s="31">
        <f t="shared" ref="F51:AC51" si="8">COUNTIF(F12:F45,"–")</f>
        <v>0</v>
      </c>
      <c r="G51" s="31">
        <f t="shared" si="8"/>
        <v>0</v>
      </c>
      <c r="H51" s="31">
        <f t="shared" si="8"/>
        <v>1</v>
      </c>
      <c r="I51" s="31">
        <f t="shared" si="8"/>
        <v>0</v>
      </c>
      <c r="J51" s="31">
        <f t="shared" si="8"/>
        <v>0</v>
      </c>
      <c r="K51" s="31">
        <f t="shared" si="8"/>
        <v>0</v>
      </c>
      <c r="L51" s="31">
        <f t="shared" si="8"/>
        <v>0</v>
      </c>
      <c r="M51" s="31">
        <f t="shared" si="8"/>
        <v>0</v>
      </c>
      <c r="N51" s="31">
        <f t="shared" si="8"/>
        <v>0</v>
      </c>
      <c r="O51" s="31">
        <f t="shared" si="8"/>
        <v>1</v>
      </c>
      <c r="P51" s="31">
        <f t="shared" si="8"/>
        <v>1</v>
      </c>
      <c r="Q51" s="31">
        <f t="shared" si="8"/>
        <v>0</v>
      </c>
      <c r="R51" s="31">
        <f t="shared" si="8"/>
        <v>0</v>
      </c>
      <c r="S51" s="31">
        <f t="shared" si="8"/>
        <v>0</v>
      </c>
      <c r="T51" s="31">
        <f t="shared" si="8"/>
        <v>0</v>
      </c>
      <c r="U51" s="31">
        <f t="shared" si="8"/>
        <v>0</v>
      </c>
      <c r="V51" s="31">
        <f t="shared" si="8"/>
        <v>0</v>
      </c>
      <c r="W51" s="31">
        <f t="shared" si="8"/>
        <v>0</v>
      </c>
      <c r="X51" s="31">
        <f t="shared" si="8"/>
        <v>0</v>
      </c>
      <c r="Y51" s="31">
        <f t="shared" si="8"/>
        <v>0</v>
      </c>
      <c r="Z51" s="31">
        <f t="shared" si="8"/>
        <v>1</v>
      </c>
      <c r="AA51" s="31">
        <f t="shared" si="8"/>
        <v>0</v>
      </c>
      <c r="AB51" s="31">
        <f t="shared" si="8"/>
        <v>0</v>
      </c>
      <c r="AC51" s="31">
        <f t="shared" si="8"/>
        <v>0</v>
      </c>
      <c r="AD51" s="98">
        <f t="shared" si="7"/>
        <v>5</v>
      </c>
      <c r="AE51" s="41">
        <f t="shared" ref="AE51:AE52" si="9">AD51/$AD$52</f>
        <v>2.2222222222222223E-2</v>
      </c>
    </row>
    <row r="52" spans="4:31">
      <c r="D52" s="42" t="s">
        <v>69</v>
      </c>
      <c r="E52" s="43">
        <f t="shared" ref="E52:AD52" si="10">SUM(E49:E51)</f>
        <v>9</v>
      </c>
      <c r="F52" s="43">
        <f t="shared" si="10"/>
        <v>9</v>
      </c>
      <c r="G52" s="43">
        <f t="shared" si="10"/>
        <v>9</v>
      </c>
      <c r="H52" s="43">
        <f t="shared" si="10"/>
        <v>9</v>
      </c>
      <c r="I52" s="43">
        <f t="shared" si="10"/>
        <v>9</v>
      </c>
      <c r="J52" s="43">
        <f t="shared" si="10"/>
        <v>9</v>
      </c>
      <c r="K52" s="43">
        <f t="shared" si="10"/>
        <v>9</v>
      </c>
      <c r="L52" s="43">
        <f t="shared" si="10"/>
        <v>9</v>
      </c>
      <c r="M52" s="43">
        <f t="shared" si="10"/>
        <v>9</v>
      </c>
      <c r="N52" s="43">
        <f t="shared" si="10"/>
        <v>9</v>
      </c>
      <c r="O52" s="43">
        <f t="shared" si="10"/>
        <v>9</v>
      </c>
      <c r="P52" s="43">
        <f t="shared" si="10"/>
        <v>9</v>
      </c>
      <c r="Q52" s="43">
        <f t="shared" si="10"/>
        <v>9</v>
      </c>
      <c r="R52" s="43">
        <f t="shared" si="10"/>
        <v>9</v>
      </c>
      <c r="S52" s="43">
        <f t="shared" si="10"/>
        <v>9</v>
      </c>
      <c r="T52" s="43">
        <f t="shared" si="10"/>
        <v>9</v>
      </c>
      <c r="U52" s="43">
        <f t="shared" si="10"/>
        <v>9</v>
      </c>
      <c r="V52" s="43">
        <f t="shared" si="10"/>
        <v>9</v>
      </c>
      <c r="W52" s="43">
        <f t="shared" si="10"/>
        <v>9</v>
      </c>
      <c r="X52" s="43">
        <f t="shared" si="10"/>
        <v>9</v>
      </c>
      <c r="Y52" s="43">
        <f t="shared" si="10"/>
        <v>9</v>
      </c>
      <c r="Z52" s="43">
        <f t="shared" si="10"/>
        <v>9</v>
      </c>
      <c r="AA52" s="43">
        <f t="shared" si="10"/>
        <v>9</v>
      </c>
      <c r="AB52" s="43">
        <f t="shared" si="10"/>
        <v>9</v>
      </c>
      <c r="AC52" s="43">
        <f t="shared" si="10"/>
        <v>9</v>
      </c>
      <c r="AD52" s="99">
        <f t="shared" si="10"/>
        <v>225</v>
      </c>
      <c r="AE52" s="44">
        <f t="shared" si="9"/>
        <v>1</v>
      </c>
    </row>
    <row r="53" spans="4:31"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7"/>
    </row>
    <row r="54" spans="4:31">
      <c r="D54" s="4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6" spans="4:31">
      <c r="E56" s="149" t="s">
        <v>75</v>
      </c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1"/>
    </row>
    <row r="57" spans="4:31">
      <c r="E57" s="152" t="s">
        <v>76</v>
      </c>
      <c r="F57" s="153"/>
      <c r="G57" s="153"/>
      <c r="H57" s="153"/>
      <c r="I57" s="153"/>
      <c r="J57" s="154"/>
      <c r="K57" s="183" t="s">
        <v>77</v>
      </c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4" t="s">
        <v>78</v>
      </c>
      <c r="W57" s="185"/>
      <c r="X57" s="185"/>
      <c r="Y57" s="185"/>
      <c r="Z57" s="185"/>
      <c r="AA57" s="185"/>
      <c r="AB57" s="185"/>
      <c r="AC57" s="186"/>
    </row>
    <row r="58" spans="4:31">
      <c r="E58" s="49" t="s">
        <v>17</v>
      </c>
      <c r="F58" s="49" t="s">
        <v>22</v>
      </c>
      <c r="G58" s="49" t="s">
        <v>27</v>
      </c>
      <c r="H58" s="49" t="s">
        <v>32</v>
      </c>
      <c r="I58" s="49" t="s">
        <v>37</v>
      </c>
      <c r="J58" s="100" t="s">
        <v>39</v>
      </c>
      <c r="K58" s="50" t="s">
        <v>18</v>
      </c>
      <c r="L58" s="50" t="s">
        <v>19</v>
      </c>
      <c r="M58" s="50" t="s">
        <v>23</v>
      </c>
      <c r="N58" s="50" t="s">
        <v>24</v>
      </c>
      <c r="O58" s="50" t="s">
        <v>25</v>
      </c>
      <c r="P58" s="50" t="s">
        <v>28</v>
      </c>
      <c r="Q58" s="50" t="s">
        <v>29</v>
      </c>
      <c r="R58" s="50" t="s">
        <v>30</v>
      </c>
      <c r="S58" s="50" t="s">
        <v>33</v>
      </c>
      <c r="T58" s="82" t="s">
        <v>35</v>
      </c>
      <c r="U58" s="82" t="s">
        <v>38</v>
      </c>
      <c r="V58" s="51" t="s">
        <v>20</v>
      </c>
      <c r="W58" s="51" t="s">
        <v>21</v>
      </c>
      <c r="X58" s="52" t="s">
        <v>26</v>
      </c>
      <c r="Y58" s="52" t="s">
        <v>31</v>
      </c>
      <c r="Z58" s="52" t="s">
        <v>34</v>
      </c>
      <c r="AA58" s="52" t="s">
        <v>36</v>
      </c>
      <c r="AB58" s="52" t="s">
        <v>40</v>
      </c>
      <c r="AC58" s="52" t="s">
        <v>41</v>
      </c>
    </row>
    <row r="59" spans="4:31">
      <c r="D59" s="101" t="s">
        <v>71</v>
      </c>
      <c r="E59" s="138">
        <f>SUM(E49,J49,O49,T49,Y49,AA49)</f>
        <v>31</v>
      </c>
      <c r="F59" s="138"/>
      <c r="G59" s="138"/>
      <c r="H59" s="138"/>
      <c r="I59" s="138"/>
      <c r="J59" s="138"/>
      <c r="K59" s="138">
        <f>SUM(F49,G49,K49,L49,M49,P49,Q49,R49,U49,W49,Z49)</f>
        <v>49</v>
      </c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>
        <f>SUM(H49,I49,N49,S49,V49,X49,AB49,AC49)</f>
        <v>24</v>
      </c>
      <c r="W59" s="138"/>
      <c r="X59" s="138"/>
      <c r="Y59" s="138"/>
      <c r="Z59" s="138"/>
      <c r="AA59" s="138"/>
      <c r="AB59" s="138"/>
      <c r="AC59" s="138"/>
      <c r="AD59" s="90">
        <f>SUM(E59:AC59)</f>
        <v>104</v>
      </c>
    </row>
    <row r="60" spans="4:31">
      <c r="D60" s="102" t="s">
        <v>112</v>
      </c>
      <c r="E60" s="142">
        <f>SUM(E50,J50,O50,T50,Y50,AA50)</f>
        <v>21</v>
      </c>
      <c r="F60" s="142"/>
      <c r="G60" s="142"/>
      <c r="H60" s="142"/>
      <c r="I60" s="142"/>
      <c r="J60" s="142"/>
      <c r="K60" s="142">
        <f>SUM(F50,G50,K50,L50,M50,P50,Q50,R50,U50,W50,Z50)</f>
        <v>48</v>
      </c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>
        <f>SUM(H50,I50,N50,S50,V50,X50,AB50,AC50)</f>
        <v>47</v>
      </c>
      <c r="W60" s="142"/>
      <c r="X60" s="142"/>
      <c r="Y60" s="142"/>
      <c r="Z60" s="142"/>
      <c r="AA60" s="142"/>
      <c r="AB60" s="142"/>
      <c r="AC60" s="142"/>
      <c r="AD60" s="97">
        <f t="shared" ref="AD60:AD61" si="11">SUM(E60:AC60)</f>
        <v>116</v>
      </c>
    </row>
    <row r="61" spans="4:31" ht="18.75">
      <c r="D61" s="103" t="s">
        <v>74</v>
      </c>
      <c r="E61" s="130">
        <f>SUM(E51,J51,O51,T51,Y51,AA51)</f>
        <v>2</v>
      </c>
      <c r="F61" s="130"/>
      <c r="G61" s="130"/>
      <c r="H61" s="130"/>
      <c r="I61" s="130"/>
      <c r="J61" s="130"/>
      <c r="K61" s="130">
        <f>SUM(F51,G51,K51,L51,M51,P51,Q51,R51,U51,W51,Z51)</f>
        <v>2</v>
      </c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>
        <f>SUM(H51,I51,N51,S51,V51,X51,AB51,AC51)</f>
        <v>1</v>
      </c>
      <c r="W61" s="130"/>
      <c r="X61" s="130"/>
      <c r="Y61" s="130"/>
      <c r="Z61" s="130"/>
      <c r="AA61" s="130"/>
      <c r="AB61" s="130"/>
      <c r="AC61" s="130"/>
      <c r="AD61" s="98">
        <f t="shared" si="11"/>
        <v>5</v>
      </c>
    </row>
    <row r="62" spans="4:31">
      <c r="D62" s="104" t="s">
        <v>80</v>
      </c>
      <c r="E62" s="134">
        <f>SUM(E59:J61)</f>
        <v>54</v>
      </c>
      <c r="F62" s="134"/>
      <c r="G62" s="134"/>
      <c r="H62" s="134"/>
      <c r="I62" s="134"/>
      <c r="J62" s="134"/>
      <c r="K62" s="134">
        <f>SUM(K59:U61)</f>
        <v>99</v>
      </c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>
        <f>SUM(V59:AC61)</f>
        <v>72</v>
      </c>
      <c r="W62" s="134"/>
      <c r="X62" s="134"/>
      <c r="Y62" s="134"/>
      <c r="Z62" s="134"/>
      <c r="AA62" s="134"/>
      <c r="AB62" s="134"/>
      <c r="AC62" s="134"/>
      <c r="AD62" s="105">
        <f>SUM(E62:AC62)</f>
        <v>225</v>
      </c>
    </row>
    <row r="65" spans="4:7" ht="60" customHeight="1">
      <c r="E65" s="64" t="s">
        <v>82</v>
      </c>
      <c r="F65" s="65" t="s">
        <v>77</v>
      </c>
      <c r="G65" s="66" t="s">
        <v>78</v>
      </c>
    </row>
    <row r="66" spans="4:7">
      <c r="D66" s="53" t="s">
        <v>71</v>
      </c>
      <c r="E66" s="67">
        <f>E59/$E$62</f>
        <v>0.57407407407407407</v>
      </c>
      <c r="F66" s="67">
        <f>K59/$K$62</f>
        <v>0.49494949494949497</v>
      </c>
      <c r="G66" s="67">
        <f>V59/$V$62</f>
        <v>0.33333333333333331</v>
      </c>
    </row>
    <row r="67" spans="4:7">
      <c r="D67" s="57" t="s">
        <v>84</v>
      </c>
      <c r="E67" s="69">
        <f>E60/$E$62</f>
        <v>0.3888888888888889</v>
      </c>
      <c r="F67" s="67">
        <f>K60/$K$62</f>
        <v>0.48484848484848486</v>
      </c>
      <c r="G67" s="67">
        <f>V60/$V$62</f>
        <v>0.65277777777777779</v>
      </c>
    </row>
    <row r="68" spans="4:7" ht="18.75">
      <c r="D68" s="59" t="s">
        <v>74</v>
      </c>
      <c r="E68" s="70">
        <f>E61/$E$62</f>
        <v>3.7037037037037035E-2</v>
      </c>
      <c r="F68" s="67">
        <f>K61/$K$62</f>
        <v>2.0202020202020204E-2</v>
      </c>
      <c r="G68" s="67">
        <f>V61/$V$62</f>
        <v>1.3888888888888888E-2</v>
      </c>
    </row>
    <row r="69" spans="4:7">
      <c r="E69" s="47">
        <f>SUM(E66:E68)</f>
        <v>1</v>
      </c>
      <c r="F69" s="47">
        <f t="shared" ref="F69:G69" si="12">SUM(F66:F68)</f>
        <v>1</v>
      </c>
      <c r="G69" s="47">
        <f t="shared" si="12"/>
        <v>1</v>
      </c>
    </row>
    <row r="85" spans="4:30" ht="18.75">
      <c r="D85" s="122" t="s">
        <v>85</v>
      </c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</row>
    <row r="86" spans="4:30" ht="15.75">
      <c r="D86" s="123" t="s">
        <v>86</v>
      </c>
      <c r="E86" s="124"/>
      <c r="F86" s="124"/>
      <c r="G86" s="125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7"/>
    </row>
    <row r="87" spans="4:30" ht="15.75">
      <c r="D87" s="119" t="s">
        <v>87</v>
      </c>
      <c r="E87" s="119"/>
      <c r="F87" s="119"/>
      <c r="G87" s="119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9"/>
    </row>
    <row r="88" spans="4:30" ht="15.75">
      <c r="D88" s="119" t="s">
        <v>88</v>
      </c>
      <c r="E88" s="119"/>
      <c r="F88" s="119"/>
      <c r="G88" s="119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1"/>
    </row>
    <row r="89" spans="4:30" ht="15.75">
      <c r="D89" s="119" t="s">
        <v>89</v>
      </c>
      <c r="E89" s="119"/>
      <c r="F89" s="119"/>
      <c r="G89" s="119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1"/>
    </row>
    <row r="90" spans="4:30" ht="15.75">
      <c r="D90" s="119" t="s">
        <v>90</v>
      </c>
      <c r="E90" s="119"/>
      <c r="F90" s="119"/>
      <c r="G90" s="119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1"/>
    </row>
  </sheetData>
  <sortState ref="D12:D20">
    <sortCondition ref="D12:D20"/>
  </sortState>
  <mergeCells count="45">
    <mergeCell ref="E8:P8"/>
    <mergeCell ref="R8:V8"/>
    <mergeCell ref="X8:Y8"/>
    <mergeCell ref="AA8:AC8"/>
    <mergeCell ref="AD8:AH8"/>
    <mergeCell ref="D2:AE2"/>
    <mergeCell ref="AD6:AF6"/>
    <mergeCell ref="E7:P7"/>
    <mergeCell ref="R7:V7"/>
    <mergeCell ref="X7:Y7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J57"/>
    <mergeCell ref="K57:U57"/>
    <mergeCell ref="V57:AC57"/>
    <mergeCell ref="Y10:AC10"/>
    <mergeCell ref="E59:J59"/>
    <mergeCell ref="K59:U59"/>
    <mergeCell ref="V59:AC59"/>
    <mergeCell ref="E60:J60"/>
    <mergeCell ref="K60:U60"/>
    <mergeCell ref="V60:AC60"/>
    <mergeCell ref="E61:J61"/>
    <mergeCell ref="K61:U61"/>
    <mergeCell ref="V61:AC61"/>
    <mergeCell ref="E62:J62"/>
    <mergeCell ref="K62:U62"/>
    <mergeCell ref="V62:AC62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D88:G88"/>
    <mergeCell ref="H88:AD88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2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90"/>
  <sheetViews>
    <sheetView topLeftCell="A7" zoomScale="93" zoomScaleNormal="70" workbookViewId="0">
      <selection activeCell="AC19" sqref="AC19"/>
    </sheetView>
  </sheetViews>
  <sheetFormatPr baseColWidth="10" defaultRowHeight="15"/>
  <cols>
    <col min="1" max="1" width="4.28515625" customWidth="1"/>
    <col min="2" max="2" width="5.42578125" customWidth="1"/>
    <col min="3" max="3" width="6.42578125" customWidth="1"/>
    <col min="4" max="4" width="39.85546875" customWidth="1"/>
    <col min="5" max="5" width="7.42578125" customWidth="1"/>
    <col min="6" max="6" width="7.7109375" customWidth="1"/>
    <col min="7" max="7" width="8.28515625" customWidth="1"/>
    <col min="8" max="8" width="7.7109375" customWidth="1"/>
    <col min="9" max="9" width="7.28515625" customWidth="1"/>
    <col min="10" max="12" width="6.7109375" customWidth="1"/>
    <col min="13" max="13" width="7.28515625" customWidth="1"/>
    <col min="14" max="14" width="7" customWidth="1"/>
    <col min="15" max="15" width="7.28515625" customWidth="1"/>
    <col min="16" max="16" width="7" customWidth="1"/>
    <col min="17" max="17" width="7.5703125" customWidth="1"/>
    <col min="18" max="18" width="7.28515625" customWidth="1"/>
    <col min="19" max="19" width="7.7109375" customWidth="1"/>
    <col min="20" max="20" width="8.28515625" customWidth="1"/>
    <col min="21" max="21" width="7.42578125" customWidth="1"/>
    <col min="22" max="22" width="8.42578125" customWidth="1"/>
    <col min="23" max="23" width="7.28515625" customWidth="1"/>
    <col min="24" max="24" width="7.42578125" customWidth="1"/>
    <col min="25" max="26" width="8.85546875" customWidth="1"/>
    <col min="27" max="27" width="7.28515625" customWidth="1"/>
    <col min="28" max="28" width="7.85546875" customWidth="1"/>
    <col min="29" max="29" width="6.85546875" customWidth="1"/>
  </cols>
  <sheetData>
    <row r="1" spans="3:35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3:35" ht="31.5">
      <c r="D2" s="198" t="s">
        <v>114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</row>
    <row r="6" spans="3:35">
      <c r="AD6" s="199"/>
      <c r="AE6" s="199"/>
      <c r="AF6" s="199"/>
    </row>
    <row r="7" spans="3:35" ht="21">
      <c r="D7" s="3" t="s">
        <v>1</v>
      </c>
      <c r="E7" s="168" t="s">
        <v>115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70"/>
      <c r="R7" s="171" t="s">
        <v>3</v>
      </c>
      <c r="S7" s="171"/>
      <c r="T7" s="171"/>
      <c r="U7" s="171"/>
      <c r="V7" s="171"/>
      <c r="X7" s="172">
        <v>16</v>
      </c>
      <c r="Y7" s="173"/>
      <c r="AD7" s="87"/>
    </row>
    <row r="8" spans="3:35" ht="23.25">
      <c r="D8" s="4" t="s">
        <v>4</v>
      </c>
      <c r="E8" s="174" t="s">
        <v>219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"/>
      <c r="R8" s="171" t="s">
        <v>6</v>
      </c>
      <c r="S8" s="171"/>
      <c r="T8" s="171"/>
      <c r="U8" s="171"/>
      <c r="V8" s="171"/>
      <c r="X8" s="172" t="s">
        <v>218</v>
      </c>
      <c r="Y8" s="173"/>
      <c r="AA8" s="199"/>
      <c r="AB8" s="199"/>
      <c r="AC8" s="199"/>
      <c r="AD8" s="175"/>
      <c r="AE8" s="175"/>
      <c r="AF8" s="175"/>
      <c r="AG8" s="175"/>
      <c r="AH8" s="175"/>
    </row>
    <row r="9" spans="3:35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3:35" ht="21.75">
      <c r="C10" s="190" t="s">
        <v>8</v>
      </c>
      <c r="D10" s="191"/>
      <c r="E10" s="192" t="s">
        <v>117</v>
      </c>
      <c r="F10" s="193"/>
      <c r="G10" s="193"/>
      <c r="H10" s="193"/>
      <c r="I10" s="194"/>
      <c r="J10" s="192" t="s">
        <v>118</v>
      </c>
      <c r="K10" s="193"/>
      <c r="L10" s="193"/>
      <c r="M10" s="193"/>
      <c r="N10" s="194"/>
      <c r="O10" s="195" t="s">
        <v>119</v>
      </c>
      <c r="P10" s="196"/>
      <c r="Q10" s="196"/>
      <c r="R10" s="196"/>
      <c r="S10" s="197"/>
      <c r="T10" s="195" t="s">
        <v>120</v>
      </c>
      <c r="U10" s="196"/>
      <c r="V10" s="196"/>
      <c r="W10" s="196"/>
      <c r="X10" s="197"/>
      <c r="Y10" s="187" t="s">
        <v>121</v>
      </c>
      <c r="Z10" s="188"/>
      <c r="AA10" s="188"/>
      <c r="AB10" s="188"/>
      <c r="AC10" s="189"/>
      <c r="AD10" s="182" t="s">
        <v>14</v>
      </c>
      <c r="AE10" s="182"/>
      <c r="AF10" s="182"/>
    </row>
    <row r="11" spans="3:35" ht="15.75" thickBot="1">
      <c r="C11" s="72" t="s">
        <v>15</v>
      </c>
      <c r="D11" s="88" t="s">
        <v>16</v>
      </c>
      <c r="E11" s="89" t="s">
        <v>17</v>
      </c>
      <c r="F11" s="89" t="s">
        <v>18</v>
      </c>
      <c r="G11" s="89" t="s">
        <v>19</v>
      </c>
      <c r="H11" s="89" t="s">
        <v>20</v>
      </c>
      <c r="I11" s="89" t="s">
        <v>21</v>
      </c>
      <c r="J11" s="89" t="s">
        <v>22</v>
      </c>
      <c r="K11" s="89" t="s">
        <v>23</v>
      </c>
      <c r="L11" s="89" t="s">
        <v>24</v>
      </c>
      <c r="M11" s="89" t="s">
        <v>25</v>
      </c>
      <c r="N11" s="89" t="s">
        <v>26</v>
      </c>
      <c r="O11" s="89" t="s">
        <v>27</v>
      </c>
      <c r="P11" s="89" t="s">
        <v>28</v>
      </c>
      <c r="Q11" s="89" t="s">
        <v>29</v>
      </c>
      <c r="R11" s="72" t="s">
        <v>30</v>
      </c>
      <c r="S11" s="72" t="s">
        <v>31</v>
      </c>
      <c r="T11" s="72" t="s">
        <v>32</v>
      </c>
      <c r="U11" s="72" t="s">
        <v>33</v>
      </c>
      <c r="V11" s="72" t="s">
        <v>34</v>
      </c>
      <c r="W11" s="72" t="s">
        <v>35</v>
      </c>
      <c r="X11" s="72" t="s">
        <v>36</v>
      </c>
      <c r="Y11" s="72" t="s">
        <v>37</v>
      </c>
      <c r="Z11" s="72" t="s">
        <v>38</v>
      </c>
      <c r="AA11" s="72" t="s">
        <v>39</v>
      </c>
      <c r="AB11" s="72" t="s">
        <v>40</v>
      </c>
      <c r="AC11" s="72" t="s">
        <v>41</v>
      </c>
      <c r="AD11" s="90" t="s">
        <v>42</v>
      </c>
      <c r="AE11" s="91" t="s">
        <v>44</v>
      </c>
      <c r="AF11" s="92" t="s">
        <v>122</v>
      </c>
    </row>
    <row r="12" spans="3:35">
      <c r="C12" s="13">
        <v>1</v>
      </c>
      <c r="D12" s="14" t="s">
        <v>221</v>
      </c>
      <c r="E12" s="93" t="s">
        <v>47</v>
      </c>
      <c r="F12" s="93" t="s">
        <v>47</v>
      </c>
      <c r="G12" s="93" t="s">
        <v>48</v>
      </c>
      <c r="H12" s="93" t="s">
        <v>47</v>
      </c>
      <c r="I12" s="93" t="s">
        <v>48</v>
      </c>
      <c r="J12" s="93" t="s">
        <v>47</v>
      </c>
      <c r="K12" s="93" t="s">
        <v>48</v>
      </c>
      <c r="L12" s="93" t="s">
        <v>47</v>
      </c>
      <c r="M12" s="93" t="s">
        <v>48</v>
      </c>
      <c r="N12" s="93" t="s">
        <v>47</v>
      </c>
      <c r="O12" s="93" t="s">
        <v>47</v>
      </c>
      <c r="P12" s="93" t="s">
        <v>48</v>
      </c>
      <c r="Q12" s="93" t="s">
        <v>48</v>
      </c>
      <c r="R12" s="93" t="s">
        <v>48</v>
      </c>
      <c r="S12" s="93" t="s">
        <v>48</v>
      </c>
      <c r="T12" s="93" t="s">
        <v>47</v>
      </c>
      <c r="U12" s="93" t="s">
        <v>47</v>
      </c>
      <c r="V12" s="93" t="s">
        <v>47</v>
      </c>
      <c r="W12" s="93" t="s">
        <v>47</v>
      </c>
      <c r="X12" s="93" t="s">
        <v>48</v>
      </c>
      <c r="Y12" s="93" t="s">
        <v>47</v>
      </c>
      <c r="Z12" s="93" t="s">
        <v>47</v>
      </c>
      <c r="AA12" s="93" t="s">
        <v>47</v>
      </c>
      <c r="AB12" s="93" t="s">
        <v>47</v>
      </c>
      <c r="AC12" s="93" t="s">
        <v>48</v>
      </c>
      <c r="AD12" s="94">
        <f>COUNTIF(E12:AC12,"✔")</f>
        <v>15</v>
      </c>
      <c r="AE12" s="95">
        <f>COUNTIF(E12:AC12,"X")</f>
        <v>10</v>
      </c>
      <c r="AF12" s="96">
        <f>COUNTIF(E12:AC12,"–")</f>
        <v>0</v>
      </c>
      <c r="AH12" s="147" t="s">
        <v>50</v>
      </c>
      <c r="AI12" s="148"/>
    </row>
    <row r="13" spans="3:35" ht="15.75">
      <c r="C13" s="13">
        <v>2</v>
      </c>
      <c r="D13" s="14" t="s">
        <v>225</v>
      </c>
      <c r="E13" s="93" t="s">
        <v>47</v>
      </c>
      <c r="F13" s="93" t="s">
        <v>47</v>
      </c>
      <c r="G13" s="93" t="s">
        <v>47</v>
      </c>
      <c r="H13" s="93" t="s">
        <v>47</v>
      </c>
      <c r="I13" s="93" t="s">
        <v>47</v>
      </c>
      <c r="J13" s="93" t="s">
        <v>48</v>
      </c>
      <c r="K13" s="93" t="s">
        <v>48</v>
      </c>
      <c r="L13" s="93" t="s">
        <v>47</v>
      </c>
      <c r="M13" s="93" t="s">
        <v>48</v>
      </c>
      <c r="N13" s="93" t="s">
        <v>47</v>
      </c>
      <c r="O13" s="93" t="s">
        <v>48</v>
      </c>
      <c r="P13" s="93" t="s">
        <v>47</v>
      </c>
      <c r="Q13" s="93" t="s">
        <v>48</v>
      </c>
      <c r="R13" s="93" t="s">
        <v>47</v>
      </c>
      <c r="S13" s="93" t="s">
        <v>48</v>
      </c>
      <c r="T13" s="93" t="s">
        <v>47</v>
      </c>
      <c r="U13" s="93" t="s">
        <v>48</v>
      </c>
      <c r="V13" s="93" t="s">
        <v>47</v>
      </c>
      <c r="W13" s="93" t="s">
        <v>47</v>
      </c>
      <c r="X13" s="93" t="s">
        <v>48</v>
      </c>
      <c r="Y13" s="93" t="s">
        <v>47</v>
      </c>
      <c r="Z13" s="93" t="s">
        <v>47</v>
      </c>
      <c r="AA13" s="93" t="s">
        <v>47</v>
      </c>
      <c r="AB13" s="93" t="s">
        <v>47</v>
      </c>
      <c r="AC13" s="93" t="s">
        <v>47</v>
      </c>
      <c r="AD13" s="94">
        <f t="shared" ref="AD13:AD27" si="0">COUNTIF(E13:AC13,"✔")</f>
        <v>17</v>
      </c>
      <c r="AE13" s="95">
        <f>COUNTIF(E13:AC13,"X")</f>
        <v>8</v>
      </c>
      <c r="AF13" s="96">
        <f t="shared" ref="AF13:AF14" si="1">COUNTIF(F13:AD13,"O")</f>
        <v>0</v>
      </c>
      <c r="AH13" s="20" t="s">
        <v>52</v>
      </c>
      <c r="AI13" s="21" t="s">
        <v>47</v>
      </c>
    </row>
    <row r="14" spans="3:35" ht="15.75">
      <c r="C14" s="13">
        <v>3</v>
      </c>
      <c r="D14" s="14" t="s">
        <v>223</v>
      </c>
      <c r="E14" s="93" t="s">
        <v>47</v>
      </c>
      <c r="F14" s="93" t="s">
        <v>47</v>
      </c>
      <c r="G14" s="93" t="s">
        <v>47</v>
      </c>
      <c r="H14" s="93" t="s">
        <v>48</v>
      </c>
      <c r="I14" s="93" t="s">
        <v>48</v>
      </c>
      <c r="J14" s="93" t="s">
        <v>47</v>
      </c>
      <c r="K14" s="93" t="s">
        <v>48</v>
      </c>
      <c r="L14" s="93" t="s">
        <v>47</v>
      </c>
      <c r="M14" s="93" t="s">
        <v>48</v>
      </c>
      <c r="N14" s="93" t="s">
        <v>48</v>
      </c>
      <c r="O14" s="93" t="s">
        <v>47</v>
      </c>
      <c r="P14" s="93" t="s">
        <v>47</v>
      </c>
      <c r="Q14" s="93" t="s">
        <v>48</v>
      </c>
      <c r="R14" s="93" t="s">
        <v>48</v>
      </c>
      <c r="S14" s="93" t="s">
        <v>48</v>
      </c>
      <c r="T14" s="93" t="s">
        <v>47</v>
      </c>
      <c r="U14" s="93" t="s">
        <v>48</v>
      </c>
      <c r="V14" s="93" t="s">
        <v>48</v>
      </c>
      <c r="W14" s="93" t="s">
        <v>47</v>
      </c>
      <c r="X14" s="93" t="s">
        <v>48</v>
      </c>
      <c r="Y14" s="93" t="s">
        <v>48</v>
      </c>
      <c r="Z14" s="93" t="s">
        <v>47</v>
      </c>
      <c r="AA14" s="93" t="s">
        <v>47</v>
      </c>
      <c r="AB14" s="93" t="s">
        <v>47</v>
      </c>
      <c r="AC14" s="93" t="s">
        <v>48</v>
      </c>
      <c r="AD14" s="94">
        <f t="shared" si="0"/>
        <v>12</v>
      </c>
      <c r="AE14" s="95">
        <f t="shared" ref="AE14:AE45" si="2">COUNTIF(E14:AC14,"X")</f>
        <v>13</v>
      </c>
      <c r="AF14" s="96">
        <f t="shared" si="1"/>
        <v>0</v>
      </c>
      <c r="AH14" s="20" t="s">
        <v>57</v>
      </c>
      <c r="AI14" s="23" t="s">
        <v>48</v>
      </c>
    </row>
    <row r="15" spans="3:35" ht="19.5" thickBot="1">
      <c r="C15" s="13">
        <v>4</v>
      </c>
      <c r="D15" s="14" t="s">
        <v>226</v>
      </c>
      <c r="E15" s="93" t="s">
        <v>47</v>
      </c>
      <c r="F15" s="93" t="s">
        <v>47</v>
      </c>
      <c r="G15" s="93" t="s">
        <v>47</v>
      </c>
      <c r="H15" s="93" t="s">
        <v>47</v>
      </c>
      <c r="I15" s="93" t="s">
        <v>48</v>
      </c>
      <c r="J15" s="93" t="s">
        <v>47</v>
      </c>
      <c r="K15" s="93" t="s">
        <v>47</v>
      </c>
      <c r="L15" s="93" t="s">
        <v>48</v>
      </c>
      <c r="M15" s="93" t="s">
        <v>48</v>
      </c>
      <c r="N15" s="93" t="s">
        <v>48</v>
      </c>
      <c r="O15" s="93" t="s">
        <v>47</v>
      </c>
      <c r="P15" s="93" t="s">
        <v>47</v>
      </c>
      <c r="Q15" s="93" t="s">
        <v>47</v>
      </c>
      <c r="R15" s="93" t="s">
        <v>48</v>
      </c>
      <c r="S15" s="93" t="s">
        <v>47</v>
      </c>
      <c r="T15" s="93" t="s">
        <v>47</v>
      </c>
      <c r="U15" s="93" t="s">
        <v>47</v>
      </c>
      <c r="V15" s="93" t="s">
        <v>47</v>
      </c>
      <c r="W15" s="93" t="s">
        <v>47</v>
      </c>
      <c r="X15" s="93" t="s">
        <v>47</v>
      </c>
      <c r="Y15" s="93" t="s">
        <v>47</v>
      </c>
      <c r="Z15" s="93" t="s">
        <v>47</v>
      </c>
      <c r="AA15" s="93" t="s">
        <v>47</v>
      </c>
      <c r="AB15" s="93" t="s">
        <v>47</v>
      </c>
      <c r="AC15" s="93" t="s">
        <v>47</v>
      </c>
      <c r="AD15" s="94">
        <f t="shared" si="0"/>
        <v>20</v>
      </c>
      <c r="AE15" s="95">
        <f t="shared" si="2"/>
        <v>5</v>
      </c>
      <c r="AF15" s="96">
        <f>COUNTIF(F15:AD15,"O")</f>
        <v>0</v>
      </c>
      <c r="AH15" s="24" t="s">
        <v>59</v>
      </c>
      <c r="AI15" s="25" t="s">
        <v>49</v>
      </c>
    </row>
    <row r="16" spans="3:35">
      <c r="C16" s="13">
        <v>5</v>
      </c>
      <c r="D16" s="14" t="s">
        <v>227</v>
      </c>
      <c r="E16" s="93" t="s">
        <v>48</v>
      </c>
      <c r="F16" s="93" t="s">
        <v>48</v>
      </c>
      <c r="G16" s="93" t="s">
        <v>47</v>
      </c>
      <c r="H16" s="93" t="s">
        <v>48</v>
      </c>
      <c r="I16" s="93" t="s">
        <v>48</v>
      </c>
      <c r="J16" s="93" t="s">
        <v>47</v>
      </c>
      <c r="K16" s="93" t="s">
        <v>48</v>
      </c>
      <c r="L16" s="93" t="s">
        <v>48</v>
      </c>
      <c r="M16" s="93" t="s">
        <v>48</v>
      </c>
      <c r="N16" s="93" t="s">
        <v>48</v>
      </c>
      <c r="O16" s="93" t="s">
        <v>47</v>
      </c>
      <c r="P16" s="93" t="s">
        <v>47</v>
      </c>
      <c r="Q16" s="93" t="s">
        <v>48</v>
      </c>
      <c r="R16" s="93" t="s">
        <v>47</v>
      </c>
      <c r="S16" s="93" t="s">
        <v>47</v>
      </c>
      <c r="T16" s="93" t="s">
        <v>47</v>
      </c>
      <c r="U16" s="93" t="s">
        <v>48</v>
      </c>
      <c r="V16" s="93" t="s">
        <v>48</v>
      </c>
      <c r="W16" s="93" t="s">
        <v>47</v>
      </c>
      <c r="X16" s="93" t="s">
        <v>48</v>
      </c>
      <c r="Y16" s="93" t="s">
        <v>47</v>
      </c>
      <c r="Z16" s="93" t="s">
        <v>47</v>
      </c>
      <c r="AA16" s="93" t="s">
        <v>48</v>
      </c>
      <c r="AB16" s="93" t="s">
        <v>47</v>
      </c>
      <c r="AC16" s="93" t="s">
        <v>47</v>
      </c>
      <c r="AD16" s="94">
        <f t="shared" si="0"/>
        <v>12</v>
      </c>
      <c r="AE16" s="95">
        <f t="shared" si="2"/>
        <v>13</v>
      </c>
      <c r="AF16" s="96">
        <f t="shared" ref="AF16:AF45" si="3">COUNTIF(F16:AD16,"O")</f>
        <v>0</v>
      </c>
    </row>
    <row r="17" spans="3:32">
      <c r="C17" s="13">
        <v>6</v>
      </c>
      <c r="D17" s="14" t="s">
        <v>224</v>
      </c>
      <c r="E17" s="93" t="s">
        <v>47</v>
      </c>
      <c r="F17" s="93" t="s">
        <v>48</v>
      </c>
      <c r="G17" s="93" t="s">
        <v>47</v>
      </c>
      <c r="H17" s="93" t="s">
        <v>48</v>
      </c>
      <c r="I17" s="93" t="s">
        <v>47</v>
      </c>
      <c r="J17" s="93" t="s">
        <v>47</v>
      </c>
      <c r="K17" s="93" t="s">
        <v>48</v>
      </c>
      <c r="L17" s="93" t="s">
        <v>48</v>
      </c>
      <c r="M17" s="93" t="s">
        <v>48</v>
      </c>
      <c r="N17" s="93" t="s">
        <v>47</v>
      </c>
      <c r="O17" s="93" t="s">
        <v>48</v>
      </c>
      <c r="P17" s="93" t="s">
        <v>47</v>
      </c>
      <c r="Q17" s="93" t="s">
        <v>48</v>
      </c>
      <c r="R17" s="93" t="s">
        <v>47</v>
      </c>
      <c r="S17" s="93" t="s">
        <v>48</v>
      </c>
      <c r="T17" s="93" t="s">
        <v>47</v>
      </c>
      <c r="U17" s="93" t="s">
        <v>48</v>
      </c>
      <c r="V17" s="93" t="s">
        <v>47</v>
      </c>
      <c r="W17" s="93" t="s">
        <v>47</v>
      </c>
      <c r="X17" s="93" t="s">
        <v>48</v>
      </c>
      <c r="Y17" s="93" t="s">
        <v>47</v>
      </c>
      <c r="Z17" s="93" t="s">
        <v>48</v>
      </c>
      <c r="AA17" s="93" t="s">
        <v>47</v>
      </c>
      <c r="AB17" s="93" t="s">
        <v>48</v>
      </c>
      <c r="AC17" s="93" t="s">
        <v>48</v>
      </c>
      <c r="AD17" s="94">
        <f t="shared" si="0"/>
        <v>12</v>
      </c>
      <c r="AE17" s="95">
        <f t="shared" si="2"/>
        <v>13</v>
      </c>
      <c r="AF17" s="96">
        <f t="shared" si="3"/>
        <v>0</v>
      </c>
    </row>
    <row r="18" spans="3:32">
      <c r="C18" s="13">
        <v>7</v>
      </c>
      <c r="D18" s="14" t="s">
        <v>228</v>
      </c>
      <c r="E18" s="93" t="s">
        <v>48</v>
      </c>
      <c r="F18" s="93" t="s">
        <v>48</v>
      </c>
      <c r="G18" s="93" t="s">
        <v>48</v>
      </c>
      <c r="H18" s="93" t="s">
        <v>48</v>
      </c>
      <c r="I18" s="93" t="s">
        <v>48</v>
      </c>
      <c r="J18" s="93" t="s">
        <v>48</v>
      </c>
      <c r="K18" s="93" t="s">
        <v>47</v>
      </c>
      <c r="L18" s="93" t="s">
        <v>48</v>
      </c>
      <c r="M18" s="93" t="s">
        <v>48</v>
      </c>
      <c r="N18" s="93" t="s">
        <v>47</v>
      </c>
      <c r="O18" s="93" t="s">
        <v>47</v>
      </c>
      <c r="P18" s="93" t="s">
        <v>48</v>
      </c>
      <c r="Q18" s="93" t="s">
        <v>48</v>
      </c>
      <c r="R18" s="93" t="s">
        <v>47</v>
      </c>
      <c r="S18" s="93" t="s">
        <v>47</v>
      </c>
      <c r="T18" s="93" t="s">
        <v>47</v>
      </c>
      <c r="U18" s="93" t="s">
        <v>48</v>
      </c>
      <c r="V18" s="93" t="s">
        <v>48</v>
      </c>
      <c r="W18" s="93" t="s">
        <v>48</v>
      </c>
      <c r="X18" s="93" t="s">
        <v>48</v>
      </c>
      <c r="Y18" s="93" t="s">
        <v>49</v>
      </c>
      <c r="Z18" s="93" t="s">
        <v>47</v>
      </c>
      <c r="AA18" s="93" t="s">
        <v>48</v>
      </c>
      <c r="AB18" s="93" t="s">
        <v>48</v>
      </c>
      <c r="AC18" s="93" t="s">
        <v>48</v>
      </c>
      <c r="AD18" s="94">
        <f t="shared" si="0"/>
        <v>7</v>
      </c>
      <c r="AE18" s="95">
        <f t="shared" si="2"/>
        <v>17</v>
      </c>
      <c r="AF18" s="96">
        <f t="shared" si="3"/>
        <v>0</v>
      </c>
    </row>
    <row r="19" spans="3:32">
      <c r="C19" s="13">
        <v>8</v>
      </c>
      <c r="D19" s="14" t="s">
        <v>222</v>
      </c>
      <c r="E19" s="93" t="s">
        <v>48</v>
      </c>
      <c r="F19" s="93" t="s">
        <v>47</v>
      </c>
      <c r="G19" s="93" t="s">
        <v>47</v>
      </c>
      <c r="H19" s="93" t="s">
        <v>48</v>
      </c>
      <c r="I19" s="93" t="s">
        <v>48</v>
      </c>
      <c r="J19" s="93" t="s">
        <v>47</v>
      </c>
      <c r="K19" s="93" t="s">
        <v>47</v>
      </c>
      <c r="L19" s="93" t="s">
        <v>48</v>
      </c>
      <c r="M19" s="93" t="s">
        <v>48</v>
      </c>
      <c r="N19" s="93" t="s">
        <v>47</v>
      </c>
      <c r="O19" s="93" t="s">
        <v>48</v>
      </c>
      <c r="P19" s="93" t="s">
        <v>47</v>
      </c>
      <c r="Q19" s="93" t="s">
        <v>48</v>
      </c>
      <c r="R19" s="93" t="s">
        <v>47</v>
      </c>
      <c r="S19" s="93" t="s">
        <v>47</v>
      </c>
      <c r="T19" s="93" t="s">
        <v>47</v>
      </c>
      <c r="U19" s="93" t="s">
        <v>48</v>
      </c>
      <c r="V19" s="93" t="s">
        <v>48</v>
      </c>
      <c r="W19" s="93" t="s">
        <v>47</v>
      </c>
      <c r="X19" s="93" t="s">
        <v>48</v>
      </c>
      <c r="Y19" s="93" t="s">
        <v>47</v>
      </c>
      <c r="Z19" s="93" t="s">
        <v>47</v>
      </c>
      <c r="AA19" s="93" t="s">
        <v>47</v>
      </c>
      <c r="AB19" s="93" t="s">
        <v>47</v>
      </c>
      <c r="AC19" s="93" t="s">
        <v>48</v>
      </c>
      <c r="AD19" s="94">
        <f t="shared" si="0"/>
        <v>14</v>
      </c>
      <c r="AE19" s="95">
        <f t="shared" si="2"/>
        <v>11</v>
      </c>
      <c r="AF19" s="96">
        <f t="shared" si="3"/>
        <v>0</v>
      </c>
    </row>
    <row r="20" spans="3:32">
      <c r="C20" s="13">
        <v>9</v>
      </c>
      <c r="D20" s="1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4">
        <f t="shared" si="0"/>
        <v>0</v>
      </c>
      <c r="AE20" s="95">
        <f t="shared" si="2"/>
        <v>0</v>
      </c>
      <c r="AF20" s="96">
        <f t="shared" si="3"/>
        <v>0</v>
      </c>
    </row>
    <row r="21" spans="3:32">
      <c r="C21" s="13">
        <v>10</v>
      </c>
      <c r="D21" s="14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4">
        <f t="shared" si="0"/>
        <v>0</v>
      </c>
      <c r="AE21" s="95">
        <f t="shared" si="2"/>
        <v>0</v>
      </c>
      <c r="AF21" s="96">
        <f t="shared" si="3"/>
        <v>0</v>
      </c>
    </row>
    <row r="22" spans="3:32">
      <c r="C22" s="13">
        <v>11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4">
        <f t="shared" si="0"/>
        <v>0</v>
      </c>
      <c r="AE22" s="95">
        <f t="shared" si="2"/>
        <v>0</v>
      </c>
      <c r="AF22" s="96">
        <f t="shared" si="3"/>
        <v>0</v>
      </c>
    </row>
    <row r="23" spans="3:32">
      <c r="C23" s="13">
        <v>12</v>
      </c>
      <c r="D23" s="14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4">
        <f t="shared" si="0"/>
        <v>0</v>
      </c>
      <c r="AE23" s="95">
        <f t="shared" si="2"/>
        <v>0</v>
      </c>
      <c r="AF23" s="96">
        <f t="shared" si="3"/>
        <v>0</v>
      </c>
    </row>
    <row r="24" spans="3:32">
      <c r="C24" s="13">
        <v>13</v>
      </c>
      <c r="D24" s="14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4">
        <f t="shared" si="0"/>
        <v>0</v>
      </c>
      <c r="AE24" s="95">
        <f t="shared" si="2"/>
        <v>0</v>
      </c>
      <c r="AF24" s="96">
        <f t="shared" si="3"/>
        <v>0</v>
      </c>
    </row>
    <row r="25" spans="3:32">
      <c r="C25" s="13">
        <v>14</v>
      </c>
      <c r="D25" s="14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4">
        <f t="shared" si="0"/>
        <v>0</v>
      </c>
      <c r="AE25" s="95">
        <f t="shared" si="2"/>
        <v>0</v>
      </c>
      <c r="AF25" s="96">
        <f t="shared" si="3"/>
        <v>0</v>
      </c>
    </row>
    <row r="26" spans="3:32">
      <c r="C26" s="13">
        <v>15</v>
      </c>
      <c r="D26" s="14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4">
        <f t="shared" si="0"/>
        <v>0</v>
      </c>
      <c r="AE26" s="95">
        <f t="shared" si="2"/>
        <v>0</v>
      </c>
      <c r="AF26" s="96">
        <f t="shared" si="3"/>
        <v>0</v>
      </c>
    </row>
    <row r="27" spans="3:32">
      <c r="C27" s="13">
        <v>16</v>
      </c>
      <c r="D27" s="14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4">
        <f t="shared" si="0"/>
        <v>0</v>
      </c>
      <c r="AE27" s="95">
        <f t="shared" si="2"/>
        <v>0</v>
      </c>
      <c r="AF27" s="96">
        <f t="shared" si="3"/>
        <v>0</v>
      </c>
    </row>
    <row r="28" spans="3:32">
      <c r="C28" s="13">
        <v>17</v>
      </c>
      <c r="D28" s="14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4">
        <f t="shared" ref="AD28:AD45" si="4">COUNTIF(E28:AC28,"A")</f>
        <v>0</v>
      </c>
      <c r="AE28" s="95">
        <f t="shared" si="2"/>
        <v>0</v>
      </c>
      <c r="AF28" s="96">
        <f t="shared" si="3"/>
        <v>0</v>
      </c>
    </row>
    <row r="29" spans="3:32">
      <c r="C29" s="13">
        <v>18</v>
      </c>
      <c r="D29" s="14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4">
        <f t="shared" si="4"/>
        <v>0</v>
      </c>
      <c r="AE29" s="95">
        <f t="shared" si="2"/>
        <v>0</v>
      </c>
      <c r="AF29" s="96">
        <f t="shared" si="3"/>
        <v>0</v>
      </c>
    </row>
    <row r="30" spans="3:32">
      <c r="C30" s="13">
        <v>19</v>
      </c>
      <c r="D30" s="14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4">
        <f t="shared" si="4"/>
        <v>0</v>
      </c>
      <c r="AE30" s="95">
        <f t="shared" si="2"/>
        <v>0</v>
      </c>
      <c r="AF30" s="96">
        <f t="shared" si="3"/>
        <v>0</v>
      </c>
    </row>
    <row r="31" spans="3:32">
      <c r="C31" s="13">
        <v>20</v>
      </c>
      <c r="D31" s="14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4">
        <f t="shared" si="4"/>
        <v>0</v>
      </c>
      <c r="AE31" s="95">
        <f t="shared" si="2"/>
        <v>0</v>
      </c>
      <c r="AF31" s="96">
        <f t="shared" si="3"/>
        <v>0</v>
      </c>
    </row>
    <row r="32" spans="3:32">
      <c r="C32" s="13">
        <v>21</v>
      </c>
      <c r="D32" s="14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4">
        <f t="shared" si="4"/>
        <v>0</v>
      </c>
      <c r="AE32" s="95">
        <f t="shared" si="2"/>
        <v>0</v>
      </c>
      <c r="AF32" s="96">
        <f t="shared" si="3"/>
        <v>0</v>
      </c>
    </row>
    <row r="33" spans="3:32">
      <c r="C33" s="13">
        <v>22</v>
      </c>
      <c r="D33" s="1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4">
        <f t="shared" si="4"/>
        <v>0</v>
      </c>
      <c r="AE33" s="95">
        <f t="shared" si="2"/>
        <v>0</v>
      </c>
      <c r="AF33" s="96">
        <f t="shared" si="3"/>
        <v>0</v>
      </c>
    </row>
    <row r="34" spans="3:32">
      <c r="C34" s="13">
        <v>23</v>
      </c>
      <c r="D34" s="1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4">
        <f t="shared" si="4"/>
        <v>0</v>
      </c>
      <c r="AE34" s="95">
        <f t="shared" si="2"/>
        <v>0</v>
      </c>
      <c r="AF34" s="96">
        <f t="shared" si="3"/>
        <v>0</v>
      </c>
    </row>
    <row r="35" spans="3:32">
      <c r="C35" s="13">
        <v>24</v>
      </c>
      <c r="D35" s="14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4">
        <f t="shared" si="4"/>
        <v>0</v>
      </c>
      <c r="AE35" s="95">
        <f t="shared" si="2"/>
        <v>0</v>
      </c>
      <c r="AF35" s="96">
        <f t="shared" si="3"/>
        <v>0</v>
      </c>
    </row>
    <row r="36" spans="3:32">
      <c r="C36" s="13">
        <v>25</v>
      </c>
      <c r="D36" s="14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4">
        <f t="shared" si="4"/>
        <v>0</v>
      </c>
      <c r="AE36" s="95">
        <f t="shared" si="2"/>
        <v>0</v>
      </c>
      <c r="AF36" s="96">
        <f t="shared" si="3"/>
        <v>0</v>
      </c>
    </row>
    <row r="37" spans="3:32">
      <c r="C37" s="13">
        <v>26</v>
      </c>
      <c r="D37" s="14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4">
        <f t="shared" si="4"/>
        <v>0</v>
      </c>
      <c r="AE37" s="95">
        <f t="shared" si="2"/>
        <v>0</v>
      </c>
      <c r="AF37" s="96">
        <f t="shared" si="3"/>
        <v>0</v>
      </c>
    </row>
    <row r="38" spans="3:32">
      <c r="C38" s="13">
        <v>27</v>
      </c>
      <c r="D38" s="14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4">
        <f t="shared" si="4"/>
        <v>0</v>
      </c>
      <c r="AE38" s="95">
        <f t="shared" si="2"/>
        <v>0</v>
      </c>
      <c r="AF38" s="96">
        <f t="shared" si="3"/>
        <v>0</v>
      </c>
    </row>
    <row r="39" spans="3:32">
      <c r="C39" s="13">
        <v>28</v>
      </c>
      <c r="D39" s="14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4">
        <f t="shared" si="4"/>
        <v>0</v>
      </c>
      <c r="AE39" s="95">
        <f t="shared" si="2"/>
        <v>0</v>
      </c>
      <c r="AF39" s="96">
        <f t="shared" si="3"/>
        <v>0</v>
      </c>
    </row>
    <row r="40" spans="3:32">
      <c r="C40" s="13">
        <v>29</v>
      </c>
      <c r="D40" s="14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4">
        <f t="shared" si="4"/>
        <v>0</v>
      </c>
      <c r="AE40" s="95">
        <f t="shared" si="2"/>
        <v>0</v>
      </c>
      <c r="AF40" s="96">
        <f t="shared" si="3"/>
        <v>0</v>
      </c>
    </row>
    <row r="41" spans="3:32">
      <c r="C41" s="13">
        <v>30</v>
      </c>
      <c r="D41" s="14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4">
        <f t="shared" si="4"/>
        <v>0</v>
      </c>
      <c r="AE41" s="95">
        <f t="shared" si="2"/>
        <v>0</v>
      </c>
      <c r="AF41" s="96">
        <f t="shared" si="3"/>
        <v>0</v>
      </c>
    </row>
    <row r="42" spans="3:32">
      <c r="C42" s="13">
        <v>31</v>
      </c>
      <c r="D42" s="14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4">
        <f t="shared" si="4"/>
        <v>0</v>
      </c>
      <c r="AE42" s="95">
        <f t="shared" si="2"/>
        <v>0</v>
      </c>
      <c r="AF42" s="96">
        <f t="shared" si="3"/>
        <v>0</v>
      </c>
    </row>
    <row r="43" spans="3:32">
      <c r="C43" s="13">
        <v>32</v>
      </c>
      <c r="D43" s="14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4">
        <f t="shared" si="4"/>
        <v>0</v>
      </c>
      <c r="AE43" s="95">
        <f t="shared" si="2"/>
        <v>0</v>
      </c>
      <c r="AF43" s="96">
        <f t="shared" si="3"/>
        <v>0</v>
      </c>
    </row>
    <row r="44" spans="3:32">
      <c r="C44" s="13">
        <v>33</v>
      </c>
      <c r="D44" s="14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4">
        <f t="shared" si="4"/>
        <v>0</v>
      </c>
      <c r="AE44" s="95">
        <f t="shared" si="2"/>
        <v>0</v>
      </c>
      <c r="AF44" s="96">
        <f t="shared" si="3"/>
        <v>0</v>
      </c>
    </row>
    <row r="45" spans="3:32">
      <c r="C45" s="13">
        <v>34</v>
      </c>
      <c r="D45" s="14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4">
        <f t="shared" si="4"/>
        <v>0</v>
      </c>
      <c r="AE45" s="95">
        <f t="shared" si="2"/>
        <v>0</v>
      </c>
      <c r="AF45" s="96">
        <f t="shared" si="3"/>
        <v>0</v>
      </c>
    </row>
    <row r="46" spans="3:3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8" spans="3:32">
      <c r="D48" s="26" t="s">
        <v>68</v>
      </c>
      <c r="E48" s="27" t="s">
        <v>17</v>
      </c>
      <c r="F48" s="27" t="s">
        <v>18</v>
      </c>
      <c r="G48" s="27" t="s">
        <v>19</v>
      </c>
      <c r="H48" s="27" t="s">
        <v>20</v>
      </c>
      <c r="I48" s="27" t="s">
        <v>21</v>
      </c>
      <c r="J48" s="27" t="s">
        <v>22</v>
      </c>
      <c r="K48" s="27" t="s">
        <v>23</v>
      </c>
      <c r="L48" s="27" t="s">
        <v>24</v>
      </c>
      <c r="M48" s="27" t="s">
        <v>25</v>
      </c>
      <c r="N48" s="27" t="s">
        <v>26</v>
      </c>
      <c r="O48" s="27" t="s">
        <v>27</v>
      </c>
      <c r="P48" s="27" t="s">
        <v>28</v>
      </c>
      <c r="Q48" s="27" t="s">
        <v>29</v>
      </c>
      <c r="R48" s="27" t="s">
        <v>30</v>
      </c>
      <c r="S48" s="27" t="s">
        <v>31</v>
      </c>
      <c r="T48" s="27" t="s">
        <v>32</v>
      </c>
      <c r="U48" s="27" t="s">
        <v>33</v>
      </c>
      <c r="V48" s="27" t="s">
        <v>34</v>
      </c>
      <c r="W48" s="27" t="s">
        <v>35</v>
      </c>
      <c r="X48" s="27" t="s">
        <v>36</v>
      </c>
      <c r="Y48" s="27" t="s">
        <v>37</v>
      </c>
      <c r="Z48" s="27" t="s">
        <v>38</v>
      </c>
      <c r="AA48" s="27" t="s">
        <v>39</v>
      </c>
      <c r="AB48" s="27" t="s">
        <v>40</v>
      </c>
      <c r="AC48" s="27" t="s">
        <v>41</v>
      </c>
      <c r="AD48" s="28" t="s">
        <v>69</v>
      </c>
      <c r="AE48" s="27" t="s">
        <v>70</v>
      </c>
    </row>
    <row r="49" spans="4:31">
      <c r="D49" s="30" t="s">
        <v>71</v>
      </c>
      <c r="E49" s="31">
        <f>COUNTIF(E12:E45,"✔")</f>
        <v>5</v>
      </c>
      <c r="F49" s="31">
        <f t="shared" ref="F49:AC49" si="5">COUNTIF(F12:F45,"✔")</f>
        <v>5</v>
      </c>
      <c r="G49" s="31">
        <f t="shared" si="5"/>
        <v>6</v>
      </c>
      <c r="H49" s="31">
        <f t="shared" si="5"/>
        <v>3</v>
      </c>
      <c r="I49" s="31">
        <f t="shared" si="5"/>
        <v>2</v>
      </c>
      <c r="J49" s="31">
        <f t="shared" si="5"/>
        <v>6</v>
      </c>
      <c r="K49" s="31">
        <f t="shared" si="5"/>
        <v>3</v>
      </c>
      <c r="L49" s="31">
        <f t="shared" si="5"/>
        <v>3</v>
      </c>
      <c r="M49" s="31">
        <f t="shared" si="5"/>
        <v>0</v>
      </c>
      <c r="N49" s="31">
        <f t="shared" si="5"/>
        <v>5</v>
      </c>
      <c r="O49" s="31">
        <f t="shared" si="5"/>
        <v>5</v>
      </c>
      <c r="P49" s="31">
        <f t="shared" si="5"/>
        <v>6</v>
      </c>
      <c r="Q49" s="31">
        <f t="shared" si="5"/>
        <v>1</v>
      </c>
      <c r="R49" s="31">
        <f t="shared" si="5"/>
        <v>5</v>
      </c>
      <c r="S49" s="31">
        <f t="shared" si="5"/>
        <v>4</v>
      </c>
      <c r="T49" s="31">
        <f t="shared" si="5"/>
        <v>8</v>
      </c>
      <c r="U49" s="31">
        <f t="shared" si="5"/>
        <v>2</v>
      </c>
      <c r="V49" s="31">
        <f t="shared" si="5"/>
        <v>4</v>
      </c>
      <c r="W49" s="31">
        <f t="shared" si="5"/>
        <v>7</v>
      </c>
      <c r="X49" s="31">
        <f t="shared" si="5"/>
        <v>1</v>
      </c>
      <c r="Y49" s="31">
        <f t="shared" si="5"/>
        <v>6</v>
      </c>
      <c r="Z49" s="31">
        <f t="shared" si="5"/>
        <v>7</v>
      </c>
      <c r="AA49" s="31">
        <f t="shared" si="5"/>
        <v>6</v>
      </c>
      <c r="AB49" s="31">
        <f t="shared" si="5"/>
        <v>6</v>
      </c>
      <c r="AC49" s="31">
        <f t="shared" si="5"/>
        <v>3</v>
      </c>
      <c r="AD49" s="90">
        <f>SUM(E49:AC49)</f>
        <v>109</v>
      </c>
      <c r="AE49" s="33">
        <f>AD49/$AD$52</f>
        <v>0.54500000000000004</v>
      </c>
    </row>
    <row r="50" spans="4:31">
      <c r="D50" s="37" t="s">
        <v>139</v>
      </c>
      <c r="E50" s="31">
        <f>COUNTIF(E12:E45,"X")</f>
        <v>3</v>
      </c>
      <c r="F50" s="31">
        <f t="shared" ref="F50:AC50" si="6">COUNTIF(F12:F45,"X")</f>
        <v>3</v>
      </c>
      <c r="G50" s="31">
        <f t="shared" si="6"/>
        <v>2</v>
      </c>
      <c r="H50" s="31">
        <f t="shared" si="6"/>
        <v>5</v>
      </c>
      <c r="I50" s="31">
        <f t="shared" si="6"/>
        <v>6</v>
      </c>
      <c r="J50" s="31">
        <f t="shared" si="6"/>
        <v>2</v>
      </c>
      <c r="K50" s="31">
        <f t="shared" si="6"/>
        <v>5</v>
      </c>
      <c r="L50" s="31">
        <f t="shared" si="6"/>
        <v>5</v>
      </c>
      <c r="M50" s="31">
        <f t="shared" si="6"/>
        <v>8</v>
      </c>
      <c r="N50" s="31">
        <f t="shared" si="6"/>
        <v>3</v>
      </c>
      <c r="O50" s="31">
        <f t="shared" si="6"/>
        <v>3</v>
      </c>
      <c r="P50" s="31">
        <f t="shared" si="6"/>
        <v>2</v>
      </c>
      <c r="Q50" s="31">
        <f t="shared" si="6"/>
        <v>7</v>
      </c>
      <c r="R50" s="31">
        <f t="shared" si="6"/>
        <v>3</v>
      </c>
      <c r="S50" s="31">
        <f t="shared" si="6"/>
        <v>4</v>
      </c>
      <c r="T50" s="31">
        <f t="shared" si="6"/>
        <v>0</v>
      </c>
      <c r="U50" s="31">
        <f t="shared" si="6"/>
        <v>6</v>
      </c>
      <c r="V50" s="31">
        <f t="shared" si="6"/>
        <v>4</v>
      </c>
      <c r="W50" s="31">
        <f t="shared" si="6"/>
        <v>1</v>
      </c>
      <c r="X50" s="31">
        <f t="shared" si="6"/>
        <v>7</v>
      </c>
      <c r="Y50" s="31">
        <f t="shared" si="6"/>
        <v>1</v>
      </c>
      <c r="Z50" s="31">
        <f t="shared" si="6"/>
        <v>1</v>
      </c>
      <c r="AA50" s="31">
        <f t="shared" si="6"/>
        <v>2</v>
      </c>
      <c r="AB50" s="31">
        <f t="shared" si="6"/>
        <v>2</v>
      </c>
      <c r="AC50" s="31">
        <f t="shared" si="6"/>
        <v>5</v>
      </c>
      <c r="AD50" s="97">
        <f t="shared" ref="AD50:AD51" si="7">SUM(E50:AC50)</f>
        <v>90</v>
      </c>
      <c r="AE50" s="39">
        <f>AD50/$AD$52</f>
        <v>0.45</v>
      </c>
    </row>
    <row r="51" spans="4:31" ht="18.75">
      <c r="D51" s="40" t="s">
        <v>74</v>
      </c>
      <c r="E51" s="31">
        <f>COUNTIF(E12:E45,"–")</f>
        <v>0</v>
      </c>
      <c r="F51" s="31">
        <f t="shared" ref="F51:AC51" si="8">COUNTIF(F12:F45,"–")</f>
        <v>0</v>
      </c>
      <c r="G51" s="31">
        <f t="shared" si="8"/>
        <v>0</v>
      </c>
      <c r="H51" s="31">
        <f t="shared" si="8"/>
        <v>0</v>
      </c>
      <c r="I51" s="31">
        <f t="shared" si="8"/>
        <v>0</v>
      </c>
      <c r="J51" s="31">
        <f t="shared" si="8"/>
        <v>0</v>
      </c>
      <c r="K51" s="31">
        <f t="shared" si="8"/>
        <v>0</v>
      </c>
      <c r="L51" s="31">
        <f t="shared" si="8"/>
        <v>0</v>
      </c>
      <c r="M51" s="31">
        <f t="shared" si="8"/>
        <v>0</v>
      </c>
      <c r="N51" s="31">
        <f t="shared" si="8"/>
        <v>0</v>
      </c>
      <c r="O51" s="31">
        <f t="shared" si="8"/>
        <v>0</v>
      </c>
      <c r="P51" s="31">
        <f t="shared" si="8"/>
        <v>0</v>
      </c>
      <c r="Q51" s="31">
        <f t="shared" si="8"/>
        <v>0</v>
      </c>
      <c r="R51" s="31">
        <f t="shared" si="8"/>
        <v>0</v>
      </c>
      <c r="S51" s="31">
        <f t="shared" si="8"/>
        <v>0</v>
      </c>
      <c r="T51" s="31">
        <f t="shared" si="8"/>
        <v>0</v>
      </c>
      <c r="U51" s="31">
        <f t="shared" si="8"/>
        <v>0</v>
      </c>
      <c r="V51" s="31">
        <f t="shared" si="8"/>
        <v>0</v>
      </c>
      <c r="W51" s="31">
        <f t="shared" si="8"/>
        <v>0</v>
      </c>
      <c r="X51" s="31">
        <f t="shared" si="8"/>
        <v>0</v>
      </c>
      <c r="Y51" s="31">
        <f t="shared" si="8"/>
        <v>1</v>
      </c>
      <c r="Z51" s="31">
        <f t="shared" si="8"/>
        <v>0</v>
      </c>
      <c r="AA51" s="31">
        <f t="shared" si="8"/>
        <v>0</v>
      </c>
      <c r="AB51" s="31">
        <f t="shared" si="8"/>
        <v>0</v>
      </c>
      <c r="AC51" s="31">
        <f t="shared" si="8"/>
        <v>0</v>
      </c>
      <c r="AD51" s="98">
        <f t="shared" si="7"/>
        <v>1</v>
      </c>
      <c r="AE51" s="41">
        <f t="shared" ref="AE51:AE52" si="9">AD51/$AD$52</f>
        <v>5.0000000000000001E-3</v>
      </c>
    </row>
    <row r="52" spans="4:31">
      <c r="D52" s="42" t="s">
        <v>69</v>
      </c>
      <c r="E52" s="43">
        <f t="shared" ref="E52:AD52" si="10">SUM(E49:E51)</f>
        <v>8</v>
      </c>
      <c r="F52" s="43">
        <f t="shared" si="10"/>
        <v>8</v>
      </c>
      <c r="G52" s="43">
        <f t="shared" si="10"/>
        <v>8</v>
      </c>
      <c r="H52" s="43">
        <f t="shared" si="10"/>
        <v>8</v>
      </c>
      <c r="I52" s="43">
        <f t="shared" si="10"/>
        <v>8</v>
      </c>
      <c r="J52" s="43">
        <f t="shared" si="10"/>
        <v>8</v>
      </c>
      <c r="K52" s="43">
        <f t="shared" si="10"/>
        <v>8</v>
      </c>
      <c r="L52" s="43">
        <f t="shared" si="10"/>
        <v>8</v>
      </c>
      <c r="M52" s="43">
        <f t="shared" si="10"/>
        <v>8</v>
      </c>
      <c r="N52" s="43">
        <f t="shared" si="10"/>
        <v>8</v>
      </c>
      <c r="O52" s="43">
        <f t="shared" si="10"/>
        <v>8</v>
      </c>
      <c r="P52" s="43">
        <f t="shared" si="10"/>
        <v>8</v>
      </c>
      <c r="Q52" s="43">
        <f t="shared" si="10"/>
        <v>8</v>
      </c>
      <c r="R52" s="43">
        <f t="shared" si="10"/>
        <v>8</v>
      </c>
      <c r="S52" s="43">
        <f t="shared" si="10"/>
        <v>8</v>
      </c>
      <c r="T52" s="43">
        <f t="shared" si="10"/>
        <v>8</v>
      </c>
      <c r="U52" s="43">
        <f t="shared" si="10"/>
        <v>8</v>
      </c>
      <c r="V52" s="43">
        <f t="shared" si="10"/>
        <v>8</v>
      </c>
      <c r="W52" s="43">
        <f t="shared" si="10"/>
        <v>8</v>
      </c>
      <c r="X52" s="43">
        <f t="shared" si="10"/>
        <v>8</v>
      </c>
      <c r="Y52" s="43">
        <f t="shared" si="10"/>
        <v>8</v>
      </c>
      <c r="Z52" s="43">
        <f t="shared" si="10"/>
        <v>8</v>
      </c>
      <c r="AA52" s="43">
        <f t="shared" si="10"/>
        <v>8</v>
      </c>
      <c r="AB52" s="43">
        <f t="shared" si="10"/>
        <v>8</v>
      </c>
      <c r="AC52" s="43">
        <f t="shared" si="10"/>
        <v>8</v>
      </c>
      <c r="AD52" s="99">
        <f t="shared" si="10"/>
        <v>200</v>
      </c>
      <c r="AE52" s="44">
        <f t="shared" si="9"/>
        <v>1</v>
      </c>
    </row>
    <row r="53" spans="4:31"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7"/>
    </row>
    <row r="54" spans="4:31">
      <c r="D54" s="4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6" spans="4:31">
      <c r="E56" s="149" t="s">
        <v>75</v>
      </c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1"/>
    </row>
    <row r="57" spans="4:31">
      <c r="E57" s="152" t="s">
        <v>76</v>
      </c>
      <c r="F57" s="153"/>
      <c r="G57" s="153"/>
      <c r="H57" s="153"/>
      <c r="I57" s="153"/>
      <c r="J57" s="154"/>
      <c r="K57" s="183" t="s">
        <v>77</v>
      </c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4" t="s">
        <v>78</v>
      </c>
      <c r="W57" s="185"/>
      <c r="X57" s="185"/>
      <c r="Y57" s="185"/>
      <c r="Z57" s="185"/>
      <c r="AA57" s="185"/>
      <c r="AB57" s="185"/>
      <c r="AC57" s="186"/>
    </row>
    <row r="58" spans="4:31">
      <c r="E58" s="49" t="s">
        <v>17</v>
      </c>
      <c r="F58" s="49" t="s">
        <v>22</v>
      </c>
      <c r="G58" s="49" t="s">
        <v>27</v>
      </c>
      <c r="H58" s="49" t="s">
        <v>32</v>
      </c>
      <c r="I58" s="49" t="s">
        <v>37</v>
      </c>
      <c r="J58" s="100" t="s">
        <v>39</v>
      </c>
      <c r="K58" s="50" t="s">
        <v>18</v>
      </c>
      <c r="L58" s="50" t="s">
        <v>19</v>
      </c>
      <c r="M58" s="50" t="s">
        <v>23</v>
      </c>
      <c r="N58" s="50" t="s">
        <v>24</v>
      </c>
      <c r="O58" s="50" t="s">
        <v>25</v>
      </c>
      <c r="P58" s="50" t="s">
        <v>28</v>
      </c>
      <c r="Q58" s="50" t="s">
        <v>29</v>
      </c>
      <c r="R58" s="50" t="s">
        <v>30</v>
      </c>
      <c r="S58" s="50" t="s">
        <v>33</v>
      </c>
      <c r="T58" s="82" t="s">
        <v>35</v>
      </c>
      <c r="U58" s="82" t="s">
        <v>38</v>
      </c>
      <c r="V58" s="51" t="s">
        <v>20</v>
      </c>
      <c r="W58" s="51" t="s">
        <v>21</v>
      </c>
      <c r="X58" s="52" t="s">
        <v>26</v>
      </c>
      <c r="Y58" s="52" t="s">
        <v>31</v>
      </c>
      <c r="Z58" s="52" t="s">
        <v>34</v>
      </c>
      <c r="AA58" s="52" t="s">
        <v>36</v>
      </c>
      <c r="AB58" s="52" t="s">
        <v>40</v>
      </c>
      <c r="AC58" s="52" t="s">
        <v>41</v>
      </c>
    </row>
    <row r="59" spans="4:31">
      <c r="D59" s="101" t="s">
        <v>71</v>
      </c>
      <c r="E59" s="138">
        <f>SUM(E49,J49,O49,T49,Y49,AA49)</f>
        <v>36</v>
      </c>
      <c r="F59" s="138"/>
      <c r="G59" s="138"/>
      <c r="H59" s="138"/>
      <c r="I59" s="138"/>
      <c r="J59" s="138"/>
      <c r="K59" s="138">
        <f>SUM(F49,G49,K49,L49,M49,P49,Q49,R49,U49,W49,Z49)</f>
        <v>45</v>
      </c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>
        <f>SUM(H49,I49,N49,S49,V49,X49,AB49,AC49)</f>
        <v>28</v>
      </c>
      <c r="W59" s="138"/>
      <c r="X59" s="138"/>
      <c r="Y59" s="138"/>
      <c r="Z59" s="138"/>
      <c r="AA59" s="138"/>
      <c r="AB59" s="138"/>
      <c r="AC59" s="138"/>
      <c r="AD59" s="90">
        <f>SUM(E59:AC59)</f>
        <v>109</v>
      </c>
    </row>
    <row r="60" spans="4:31">
      <c r="D60" s="102" t="s">
        <v>112</v>
      </c>
      <c r="E60" s="142">
        <f>SUM(E50,J50,O50,T50,Y50,AA50)</f>
        <v>11</v>
      </c>
      <c r="F60" s="142"/>
      <c r="G60" s="142"/>
      <c r="H60" s="142"/>
      <c r="I60" s="142"/>
      <c r="J60" s="142"/>
      <c r="K60" s="142">
        <f>SUM(F50,G50,K50,L50,M50,P50,Q50,R50,U50,W50,Z50)</f>
        <v>43</v>
      </c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>
        <f>SUM(H50,I50,N50,S50,V50,X50,AB50,AC50)</f>
        <v>36</v>
      </c>
      <c r="W60" s="142"/>
      <c r="X60" s="142"/>
      <c r="Y60" s="142"/>
      <c r="Z60" s="142"/>
      <c r="AA60" s="142"/>
      <c r="AB60" s="142"/>
      <c r="AC60" s="142"/>
      <c r="AD60" s="97">
        <f t="shared" ref="AD60:AD61" si="11">SUM(E60:AC60)</f>
        <v>90</v>
      </c>
    </row>
    <row r="61" spans="4:31" ht="18.75">
      <c r="D61" s="103" t="s">
        <v>74</v>
      </c>
      <c r="E61" s="130">
        <f>SUM(E51,J51,O51,T51,Y51,AA51)</f>
        <v>1</v>
      </c>
      <c r="F61" s="130"/>
      <c r="G61" s="130"/>
      <c r="H61" s="130"/>
      <c r="I61" s="130"/>
      <c r="J61" s="130"/>
      <c r="K61" s="130">
        <f>SUM(F51,G51,K51,L51,M51,P51,Q51,R51,U51,W51,Z51)</f>
        <v>0</v>
      </c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>
        <f>SUM(H51,I51,N51,S51,V51,X51,AB51,AC51)</f>
        <v>0</v>
      </c>
      <c r="W61" s="130"/>
      <c r="X61" s="130"/>
      <c r="Y61" s="130"/>
      <c r="Z61" s="130"/>
      <c r="AA61" s="130"/>
      <c r="AB61" s="130"/>
      <c r="AC61" s="130"/>
      <c r="AD61" s="98">
        <f t="shared" si="11"/>
        <v>1</v>
      </c>
    </row>
    <row r="62" spans="4:31">
      <c r="D62" s="104" t="s">
        <v>80</v>
      </c>
      <c r="E62" s="134">
        <f>SUM(E59:J61)</f>
        <v>48</v>
      </c>
      <c r="F62" s="134"/>
      <c r="G62" s="134"/>
      <c r="H62" s="134"/>
      <c r="I62" s="134"/>
      <c r="J62" s="134"/>
      <c r="K62" s="134">
        <f>SUM(K59:U61)</f>
        <v>88</v>
      </c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>
        <f>SUM(V59:AC61)</f>
        <v>64</v>
      </c>
      <c r="W62" s="134"/>
      <c r="X62" s="134"/>
      <c r="Y62" s="134"/>
      <c r="Z62" s="134"/>
      <c r="AA62" s="134"/>
      <c r="AB62" s="134"/>
      <c r="AC62" s="134"/>
      <c r="AD62" s="105">
        <f>SUM(E62:AC62)</f>
        <v>200</v>
      </c>
    </row>
    <row r="65" spans="4:7" ht="409.5">
      <c r="E65" s="64" t="s">
        <v>82</v>
      </c>
      <c r="F65" s="65" t="s">
        <v>77</v>
      </c>
      <c r="G65" s="66" t="s">
        <v>78</v>
      </c>
    </row>
    <row r="66" spans="4:7">
      <c r="D66" s="53" t="s">
        <v>71</v>
      </c>
      <c r="E66" s="67">
        <f>E59/$E$62</f>
        <v>0.75</v>
      </c>
      <c r="F66" s="67">
        <f>K59/$K$62</f>
        <v>0.51136363636363635</v>
      </c>
      <c r="G66" s="67">
        <f>V59/$V$62</f>
        <v>0.4375</v>
      </c>
    </row>
    <row r="67" spans="4:7">
      <c r="D67" s="57" t="s">
        <v>84</v>
      </c>
      <c r="E67" s="69">
        <f>E60/$E$62</f>
        <v>0.22916666666666666</v>
      </c>
      <c r="F67" s="67">
        <f>K60/$K$62</f>
        <v>0.48863636363636365</v>
      </c>
      <c r="G67" s="67">
        <f>V60/$V$62</f>
        <v>0.5625</v>
      </c>
    </row>
    <row r="68" spans="4:7" ht="18.75">
      <c r="D68" s="59" t="s">
        <v>74</v>
      </c>
      <c r="E68" s="70">
        <f>E61/$E$62</f>
        <v>2.0833333333333332E-2</v>
      </c>
      <c r="F68" s="67">
        <f>K61/$K$62</f>
        <v>0</v>
      </c>
      <c r="G68" s="67">
        <f>V61/$V$62</f>
        <v>0</v>
      </c>
    </row>
    <row r="69" spans="4:7">
      <c r="E69" s="47">
        <f>SUM(E66:E68)</f>
        <v>1</v>
      </c>
      <c r="F69" s="47">
        <f t="shared" ref="F69:G69" si="12">SUM(F66:F68)</f>
        <v>1</v>
      </c>
      <c r="G69" s="47">
        <f t="shared" si="12"/>
        <v>1</v>
      </c>
    </row>
    <row r="85" spans="4:30" ht="18.75">
      <c r="D85" s="122" t="s">
        <v>85</v>
      </c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</row>
    <row r="86" spans="4:30" ht="15.75">
      <c r="D86" s="123" t="s">
        <v>86</v>
      </c>
      <c r="E86" s="124"/>
      <c r="F86" s="124"/>
      <c r="G86" s="125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7"/>
    </row>
    <row r="87" spans="4:30" ht="15.75">
      <c r="D87" s="119" t="s">
        <v>87</v>
      </c>
      <c r="E87" s="119"/>
      <c r="F87" s="119"/>
      <c r="G87" s="119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9"/>
    </row>
    <row r="88" spans="4:30" ht="15.75">
      <c r="D88" s="119" t="s">
        <v>88</v>
      </c>
      <c r="E88" s="119"/>
      <c r="F88" s="119"/>
      <c r="G88" s="119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1"/>
    </row>
    <row r="89" spans="4:30" ht="15.75">
      <c r="D89" s="119" t="s">
        <v>89</v>
      </c>
      <c r="E89" s="119"/>
      <c r="F89" s="119"/>
      <c r="G89" s="119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1"/>
    </row>
    <row r="90" spans="4:30" ht="15.75">
      <c r="D90" s="119" t="s">
        <v>90</v>
      </c>
      <c r="E90" s="119"/>
      <c r="F90" s="119"/>
      <c r="G90" s="119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1"/>
    </row>
  </sheetData>
  <sortState ref="D12:D19">
    <sortCondition ref="D12:D19"/>
  </sortState>
  <mergeCells count="45">
    <mergeCell ref="E8:P8"/>
    <mergeCell ref="R8:V8"/>
    <mergeCell ref="X8:Y8"/>
    <mergeCell ref="AA8:AC8"/>
    <mergeCell ref="AD8:AH8"/>
    <mergeCell ref="D2:AE2"/>
    <mergeCell ref="AD6:AF6"/>
    <mergeCell ref="E7:P7"/>
    <mergeCell ref="R7:V7"/>
    <mergeCell ref="X7:Y7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J57"/>
    <mergeCell ref="K57:U57"/>
    <mergeCell ref="V57:AC57"/>
    <mergeCell ref="Y10:AC10"/>
    <mergeCell ref="E59:J59"/>
    <mergeCell ref="K59:U59"/>
    <mergeCell ref="V59:AC59"/>
    <mergeCell ref="E60:J60"/>
    <mergeCell ref="K60:U60"/>
    <mergeCell ref="V60:AC60"/>
    <mergeCell ref="E61:J61"/>
    <mergeCell ref="K61:U61"/>
    <mergeCell ref="V61:AC61"/>
    <mergeCell ref="E62:J62"/>
    <mergeCell ref="K62:U62"/>
    <mergeCell ref="V62:AC62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D88:G88"/>
    <mergeCell ref="H88:AD88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90"/>
  <sheetViews>
    <sheetView topLeftCell="A37" zoomScale="68" zoomScaleNormal="10" workbookViewId="0">
      <selection activeCell="D15" sqref="D15"/>
    </sheetView>
  </sheetViews>
  <sheetFormatPr baseColWidth="10" defaultRowHeight="15"/>
  <cols>
    <col min="4" max="4" width="43.42578125" customWidth="1"/>
  </cols>
  <sheetData>
    <row r="1" spans="3:35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3:35" ht="31.5">
      <c r="D2" s="198" t="s">
        <v>114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</row>
    <row r="6" spans="3:35">
      <c r="AD6" s="199"/>
      <c r="AE6" s="199"/>
      <c r="AF6" s="199"/>
    </row>
    <row r="7" spans="3:35" ht="21">
      <c r="D7" s="3" t="s">
        <v>1</v>
      </c>
      <c r="E7" s="168" t="s">
        <v>115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70"/>
      <c r="R7" s="171" t="s">
        <v>3</v>
      </c>
      <c r="S7" s="171"/>
      <c r="T7" s="171"/>
      <c r="U7" s="171"/>
      <c r="V7" s="171"/>
      <c r="X7" s="172">
        <v>16</v>
      </c>
      <c r="Y7" s="173"/>
      <c r="AD7" s="87"/>
    </row>
    <row r="8" spans="3:35" ht="23.25">
      <c r="D8" s="4" t="s">
        <v>4</v>
      </c>
      <c r="E8" s="174" t="s">
        <v>5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"/>
      <c r="R8" s="171" t="s">
        <v>6</v>
      </c>
      <c r="S8" s="171"/>
      <c r="T8" s="171"/>
      <c r="U8" s="171"/>
      <c r="V8" s="171"/>
      <c r="X8" s="172" t="s">
        <v>116</v>
      </c>
      <c r="Y8" s="173"/>
      <c r="AA8" s="199"/>
      <c r="AB8" s="199"/>
      <c r="AC8" s="199"/>
      <c r="AD8" s="175"/>
      <c r="AE8" s="175"/>
      <c r="AF8" s="175"/>
      <c r="AG8" s="175"/>
      <c r="AH8" s="175"/>
    </row>
    <row r="9" spans="3:35"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3:35" ht="21.75">
      <c r="C10" s="190" t="s">
        <v>8</v>
      </c>
      <c r="D10" s="191"/>
      <c r="E10" s="192" t="s">
        <v>117</v>
      </c>
      <c r="F10" s="193"/>
      <c r="G10" s="193"/>
      <c r="H10" s="193"/>
      <c r="I10" s="194"/>
      <c r="J10" s="192" t="s">
        <v>118</v>
      </c>
      <c r="K10" s="193"/>
      <c r="L10" s="193"/>
      <c r="M10" s="193"/>
      <c r="N10" s="194"/>
      <c r="O10" s="195" t="s">
        <v>119</v>
      </c>
      <c r="P10" s="196"/>
      <c r="Q10" s="196"/>
      <c r="R10" s="196"/>
      <c r="S10" s="197"/>
      <c r="T10" s="195" t="s">
        <v>120</v>
      </c>
      <c r="U10" s="196"/>
      <c r="V10" s="196"/>
      <c r="W10" s="196"/>
      <c r="X10" s="197"/>
      <c r="Y10" s="187" t="s">
        <v>121</v>
      </c>
      <c r="Z10" s="188"/>
      <c r="AA10" s="188"/>
      <c r="AB10" s="188"/>
      <c r="AC10" s="189"/>
      <c r="AD10" s="182" t="s">
        <v>14</v>
      </c>
      <c r="AE10" s="182"/>
      <c r="AF10" s="182"/>
    </row>
    <row r="11" spans="3:35" ht="15.75" thickBot="1">
      <c r="C11" s="72" t="s">
        <v>15</v>
      </c>
      <c r="D11" s="88" t="s">
        <v>16</v>
      </c>
      <c r="E11" s="89" t="s">
        <v>17</v>
      </c>
      <c r="F11" s="89" t="s">
        <v>18</v>
      </c>
      <c r="G11" s="89" t="s">
        <v>19</v>
      </c>
      <c r="H11" s="89" t="s">
        <v>20</v>
      </c>
      <c r="I11" s="89" t="s">
        <v>21</v>
      </c>
      <c r="J11" s="89" t="s">
        <v>22</v>
      </c>
      <c r="K11" s="89" t="s">
        <v>23</v>
      </c>
      <c r="L11" s="89" t="s">
        <v>24</v>
      </c>
      <c r="M11" s="89" t="s">
        <v>25</v>
      </c>
      <c r="N11" s="89" t="s">
        <v>26</v>
      </c>
      <c r="O11" s="89" t="s">
        <v>27</v>
      </c>
      <c r="P11" s="89" t="s">
        <v>28</v>
      </c>
      <c r="Q11" s="89" t="s">
        <v>29</v>
      </c>
      <c r="R11" s="72" t="s">
        <v>30</v>
      </c>
      <c r="S11" s="72" t="s">
        <v>31</v>
      </c>
      <c r="T11" s="72" t="s">
        <v>32</v>
      </c>
      <c r="U11" s="72" t="s">
        <v>33</v>
      </c>
      <c r="V11" s="72" t="s">
        <v>34</v>
      </c>
      <c r="W11" s="72" t="s">
        <v>35</v>
      </c>
      <c r="X11" s="72" t="s">
        <v>36</v>
      </c>
      <c r="Y11" s="72" t="s">
        <v>37</v>
      </c>
      <c r="Z11" s="72" t="s">
        <v>38</v>
      </c>
      <c r="AA11" s="72" t="s">
        <v>39</v>
      </c>
      <c r="AB11" s="72" t="s">
        <v>40</v>
      </c>
      <c r="AC11" s="72" t="s">
        <v>41</v>
      </c>
      <c r="AD11" s="90" t="s">
        <v>42</v>
      </c>
      <c r="AE11" s="91" t="s">
        <v>44</v>
      </c>
      <c r="AF11" s="92" t="s">
        <v>122</v>
      </c>
    </row>
    <row r="12" spans="3:35">
      <c r="C12" s="13">
        <v>1</v>
      </c>
      <c r="D12" s="14" t="s">
        <v>123</v>
      </c>
      <c r="E12" s="93" t="s">
        <v>47</v>
      </c>
      <c r="F12" s="93" t="s">
        <v>47</v>
      </c>
      <c r="G12" s="93" t="s">
        <v>47</v>
      </c>
      <c r="H12" s="93" t="s">
        <v>47</v>
      </c>
      <c r="I12" s="93" t="s">
        <v>47</v>
      </c>
      <c r="J12" s="93" t="s">
        <v>48</v>
      </c>
      <c r="K12" s="93" t="s">
        <v>48</v>
      </c>
      <c r="L12" s="93" t="s">
        <v>47</v>
      </c>
      <c r="M12" s="93" t="s">
        <v>48</v>
      </c>
      <c r="N12" s="93" t="s">
        <v>48</v>
      </c>
      <c r="O12" s="93" t="s">
        <v>48</v>
      </c>
      <c r="P12" s="93" t="s">
        <v>47</v>
      </c>
      <c r="Q12" s="93" t="s">
        <v>48</v>
      </c>
      <c r="R12" s="93" t="s">
        <v>47</v>
      </c>
      <c r="S12" s="93" t="s">
        <v>48</v>
      </c>
      <c r="T12" s="93" t="s">
        <v>47</v>
      </c>
      <c r="U12" s="93" t="s">
        <v>48</v>
      </c>
      <c r="V12" s="93" t="s">
        <v>48</v>
      </c>
      <c r="W12" s="93" t="s">
        <v>47</v>
      </c>
      <c r="X12" s="93" t="s">
        <v>48</v>
      </c>
      <c r="Y12" s="93" t="s">
        <v>48</v>
      </c>
      <c r="Z12" s="93" t="s">
        <v>47</v>
      </c>
      <c r="AA12" s="93" t="s">
        <v>47</v>
      </c>
      <c r="AB12" s="93" t="s">
        <v>48</v>
      </c>
      <c r="AC12" s="93" t="s">
        <v>48</v>
      </c>
      <c r="AD12" s="94">
        <f>COUNTIF(E12:AC12,"✔")</f>
        <v>12</v>
      </c>
      <c r="AE12" s="95">
        <f>COUNTIF(E12:AC12,"X")</f>
        <v>13</v>
      </c>
      <c r="AF12" s="96">
        <f>COUNTIF(E12:AC12,"–")</f>
        <v>0</v>
      </c>
      <c r="AH12" s="147" t="s">
        <v>50</v>
      </c>
      <c r="AI12" s="148"/>
    </row>
    <row r="13" spans="3:35" ht="15.75">
      <c r="C13" s="13">
        <v>2</v>
      </c>
      <c r="D13" s="14" t="s">
        <v>124</v>
      </c>
      <c r="E13" s="93" t="s">
        <v>47</v>
      </c>
      <c r="F13" s="93" t="s">
        <v>47</v>
      </c>
      <c r="G13" s="93" t="s">
        <v>47</v>
      </c>
      <c r="H13" s="93" t="s">
        <v>47</v>
      </c>
      <c r="I13" s="93" t="s">
        <v>47</v>
      </c>
      <c r="J13" s="93" t="s">
        <v>47</v>
      </c>
      <c r="K13" s="93" t="s">
        <v>48</v>
      </c>
      <c r="L13" s="93" t="s">
        <v>48</v>
      </c>
      <c r="M13" s="93" t="s">
        <v>48</v>
      </c>
      <c r="N13" s="93" t="s">
        <v>48</v>
      </c>
      <c r="O13" s="93" t="s">
        <v>47</v>
      </c>
      <c r="P13" s="93" t="s">
        <v>47</v>
      </c>
      <c r="Q13" s="93" t="s">
        <v>47</v>
      </c>
      <c r="R13" s="93" t="s">
        <v>47</v>
      </c>
      <c r="S13" s="93" t="s">
        <v>48</v>
      </c>
      <c r="T13" s="93" t="s">
        <v>47</v>
      </c>
      <c r="U13" s="93" t="s">
        <v>48</v>
      </c>
      <c r="V13" s="93" t="s">
        <v>48</v>
      </c>
      <c r="W13" s="93" t="s">
        <v>48</v>
      </c>
      <c r="X13" s="93" t="s">
        <v>48</v>
      </c>
      <c r="Y13" s="93" t="s">
        <v>47</v>
      </c>
      <c r="Z13" s="93" t="s">
        <v>47</v>
      </c>
      <c r="AA13" s="93" t="s">
        <v>47</v>
      </c>
      <c r="AB13" s="93" t="s">
        <v>48</v>
      </c>
      <c r="AC13" s="93" t="s">
        <v>47</v>
      </c>
      <c r="AD13" s="94">
        <f t="shared" ref="AD13:AD27" si="0">COUNTIF(E13:AC13,"✔")</f>
        <v>15</v>
      </c>
      <c r="AE13" s="95">
        <f>COUNTIF(E13:AC13,"X")</f>
        <v>10</v>
      </c>
      <c r="AF13" s="96">
        <f t="shared" ref="AF13:AF14" si="1">COUNTIF(F13:AD13,"O")</f>
        <v>0</v>
      </c>
      <c r="AH13" s="20" t="s">
        <v>52</v>
      </c>
      <c r="AI13" s="21" t="s">
        <v>47</v>
      </c>
    </row>
    <row r="14" spans="3:35" ht="15.75">
      <c r="C14" s="13">
        <v>3</v>
      </c>
      <c r="D14" s="14" t="s">
        <v>125</v>
      </c>
      <c r="E14" s="93" t="s">
        <v>48</v>
      </c>
      <c r="F14" s="93" t="s">
        <v>48</v>
      </c>
      <c r="G14" s="93" t="s">
        <v>48</v>
      </c>
      <c r="H14" s="93" t="s">
        <v>48</v>
      </c>
      <c r="I14" s="93" t="s">
        <v>47</v>
      </c>
      <c r="J14" s="93" t="s">
        <v>48</v>
      </c>
      <c r="K14" s="93" t="s">
        <v>47</v>
      </c>
      <c r="L14" s="93" t="s">
        <v>48</v>
      </c>
      <c r="M14" s="93" t="s">
        <v>48</v>
      </c>
      <c r="N14" s="93" t="s">
        <v>48</v>
      </c>
      <c r="O14" s="93" t="s">
        <v>48</v>
      </c>
      <c r="P14" s="93" t="s">
        <v>48</v>
      </c>
      <c r="Q14" s="93" t="s">
        <v>48</v>
      </c>
      <c r="R14" s="93" t="s">
        <v>48</v>
      </c>
      <c r="S14" s="93" t="s">
        <v>47</v>
      </c>
      <c r="T14" s="93" t="s">
        <v>47</v>
      </c>
      <c r="U14" s="93" t="s">
        <v>47</v>
      </c>
      <c r="V14" s="93" t="s">
        <v>47</v>
      </c>
      <c r="W14" s="93" t="s">
        <v>48</v>
      </c>
      <c r="X14" s="93" t="s">
        <v>48</v>
      </c>
      <c r="Y14" s="93" t="s">
        <v>47</v>
      </c>
      <c r="Z14" s="93" t="s">
        <v>48</v>
      </c>
      <c r="AA14" s="93" t="s">
        <v>48</v>
      </c>
      <c r="AB14" s="93" t="s">
        <v>48</v>
      </c>
      <c r="AC14" s="93" t="s">
        <v>48</v>
      </c>
      <c r="AD14" s="94">
        <f t="shared" si="0"/>
        <v>7</v>
      </c>
      <c r="AE14" s="95">
        <f t="shared" ref="AE14:AE45" si="2">COUNTIF(E14:AC14,"X")</f>
        <v>18</v>
      </c>
      <c r="AF14" s="96">
        <f t="shared" si="1"/>
        <v>0</v>
      </c>
      <c r="AH14" s="20" t="s">
        <v>57</v>
      </c>
      <c r="AI14" s="23" t="s">
        <v>48</v>
      </c>
    </row>
    <row r="15" spans="3:35" ht="19.5" thickBot="1">
      <c r="C15" s="13">
        <v>4</v>
      </c>
      <c r="D15" s="14" t="s">
        <v>126</v>
      </c>
      <c r="E15" s="93" t="s">
        <v>47</v>
      </c>
      <c r="F15" s="93" t="s">
        <v>47</v>
      </c>
      <c r="G15" s="93" t="s">
        <v>48</v>
      </c>
      <c r="H15" s="93" t="s">
        <v>47</v>
      </c>
      <c r="I15" s="93" t="s">
        <v>47</v>
      </c>
      <c r="J15" s="93" t="s">
        <v>48</v>
      </c>
      <c r="K15" s="93" t="s">
        <v>47</v>
      </c>
      <c r="L15" s="93" t="s">
        <v>48</v>
      </c>
      <c r="M15" s="93" t="s">
        <v>47</v>
      </c>
      <c r="N15" s="93" t="s">
        <v>48</v>
      </c>
      <c r="O15" s="93" t="s">
        <v>47</v>
      </c>
      <c r="P15" s="93" t="s">
        <v>47</v>
      </c>
      <c r="Q15" s="93" t="s">
        <v>47</v>
      </c>
      <c r="R15" s="93" t="s">
        <v>47</v>
      </c>
      <c r="S15" s="93" t="s">
        <v>47</v>
      </c>
      <c r="T15" s="93" t="s">
        <v>47</v>
      </c>
      <c r="U15" s="93" t="s">
        <v>47</v>
      </c>
      <c r="V15" s="93" t="s">
        <v>47</v>
      </c>
      <c r="W15" s="93" t="s">
        <v>47</v>
      </c>
      <c r="X15" s="93" t="s">
        <v>47</v>
      </c>
      <c r="Y15" s="93" t="s">
        <v>47</v>
      </c>
      <c r="Z15" s="93" t="s">
        <v>47</v>
      </c>
      <c r="AA15" s="93" t="s">
        <v>47</v>
      </c>
      <c r="AB15" s="93" t="s">
        <v>48</v>
      </c>
      <c r="AC15" s="93" t="s">
        <v>47</v>
      </c>
      <c r="AD15" s="94">
        <f t="shared" si="0"/>
        <v>20</v>
      </c>
      <c r="AE15" s="95">
        <f t="shared" si="2"/>
        <v>5</v>
      </c>
      <c r="AF15" s="96">
        <f>COUNTIF(F15:AD15,"O")</f>
        <v>0</v>
      </c>
      <c r="AH15" s="24" t="s">
        <v>59</v>
      </c>
      <c r="AI15" s="25" t="s">
        <v>49</v>
      </c>
    </row>
    <row r="16" spans="3:35">
      <c r="C16" s="13">
        <v>5</v>
      </c>
      <c r="D16" s="14" t="s">
        <v>127</v>
      </c>
      <c r="E16" s="93" t="s">
        <v>47</v>
      </c>
      <c r="F16" s="93" t="s">
        <v>48</v>
      </c>
      <c r="G16" s="93" t="s">
        <v>47</v>
      </c>
      <c r="H16" s="93" t="s">
        <v>47</v>
      </c>
      <c r="I16" s="93" t="s">
        <v>48</v>
      </c>
      <c r="J16" s="93" t="s">
        <v>47</v>
      </c>
      <c r="K16" s="93" t="s">
        <v>48</v>
      </c>
      <c r="L16" s="93" t="s">
        <v>48</v>
      </c>
      <c r="M16" s="93" t="s">
        <v>47</v>
      </c>
      <c r="N16" s="93" t="s">
        <v>48</v>
      </c>
      <c r="O16" s="93" t="s">
        <v>47</v>
      </c>
      <c r="P16" s="93" t="s">
        <v>48</v>
      </c>
      <c r="Q16" s="93" t="s">
        <v>48</v>
      </c>
      <c r="R16" s="93" t="s">
        <v>47</v>
      </c>
      <c r="S16" s="93" t="s">
        <v>47</v>
      </c>
      <c r="T16" s="93" t="s">
        <v>47</v>
      </c>
      <c r="U16" s="93" t="s">
        <v>48</v>
      </c>
      <c r="V16" s="93" t="s">
        <v>48</v>
      </c>
      <c r="W16" s="93" t="s">
        <v>49</v>
      </c>
      <c r="X16" s="93" t="s">
        <v>49</v>
      </c>
      <c r="Y16" s="93" t="s">
        <v>49</v>
      </c>
      <c r="Z16" s="93" t="s">
        <v>47</v>
      </c>
      <c r="AA16" s="93" t="s">
        <v>48</v>
      </c>
      <c r="AB16" s="93" t="s">
        <v>48</v>
      </c>
      <c r="AC16" s="93" t="s">
        <v>47</v>
      </c>
      <c r="AD16" s="94">
        <f t="shared" si="0"/>
        <v>11</v>
      </c>
      <c r="AE16" s="95">
        <f t="shared" si="2"/>
        <v>11</v>
      </c>
      <c r="AF16" s="96">
        <f t="shared" ref="AF16:AF45" si="3">COUNTIF(F16:AD16,"O")</f>
        <v>0</v>
      </c>
    </row>
    <row r="17" spans="3:32">
      <c r="C17" s="13">
        <v>6</v>
      </c>
      <c r="D17" s="14" t="s">
        <v>128</v>
      </c>
      <c r="E17" s="93" t="s">
        <v>47</v>
      </c>
      <c r="F17" s="93" t="s">
        <v>47</v>
      </c>
      <c r="G17" s="93" t="s">
        <v>48</v>
      </c>
      <c r="H17" s="93" t="s">
        <v>47</v>
      </c>
      <c r="I17" s="93" t="s">
        <v>47</v>
      </c>
      <c r="J17" s="93" t="s">
        <v>47</v>
      </c>
      <c r="K17" s="93" t="s">
        <v>47</v>
      </c>
      <c r="L17" s="93" t="s">
        <v>48</v>
      </c>
      <c r="M17" s="93" t="s">
        <v>47</v>
      </c>
      <c r="N17" s="93" t="s">
        <v>47</v>
      </c>
      <c r="O17" s="93" t="s">
        <v>47</v>
      </c>
      <c r="P17" s="93" t="s">
        <v>47</v>
      </c>
      <c r="Q17" s="93" t="s">
        <v>47</v>
      </c>
      <c r="R17" s="93" t="s">
        <v>47</v>
      </c>
      <c r="S17" s="93" t="s">
        <v>47</v>
      </c>
      <c r="T17" s="93" t="s">
        <v>47</v>
      </c>
      <c r="U17" s="93" t="s">
        <v>47</v>
      </c>
      <c r="V17" s="93" t="s">
        <v>47</v>
      </c>
      <c r="W17" s="93" t="s">
        <v>47</v>
      </c>
      <c r="X17" s="93" t="s">
        <v>47</v>
      </c>
      <c r="Y17" s="93" t="s">
        <v>47</v>
      </c>
      <c r="Z17" s="93" t="s">
        <v>47</v>
      </c>
      <c r="AA17" s="93" t="s">
        <v>47</v>
      </c>
      <c r="AB17" s="93" t="s">
        <v>48</v>
      </c>
      <c r="AC17" s="93" t="s">
        <v>47</v>
      </c>
      <c r="AD17" s="94">
        <f t="shared" si="0"/>
        <v>22</v>
      </c>
      <c r="AE17" s="95">
        <f t="shared" si="2"/>
        <v>3</v>
      </c>
      <c r="AF17" s="96">
        <f t="shared" si="3"/>
        <v>0</v>
      </c>
    </row>
    <row r="18" spans="3:32">
      <c r="C18" s="13">
        <v>7</v>
      </c>
      <c r="D18" s="14" t="s">
        <v>129</v>
      </c>
      <c r="E18" s="93" t="s">
        <v>47</v>
      </c>
      <c r="F18" s="93" t="s">
        <v>47</v>
      </c>
      <c r="G18" s="93" t="s">
        <v>47</v>
      </c>
      <c r="H18" s="93" t="s">
        <v>48</v>
      </c>
      <c r="I18" s="93" t="s">
        <v>47</v>
      </c>
      <c r="J18" s="93" t="s">
        <v>47</v>
      </c>
      <c r="K18" s="93" t="s">
        <v>48</v>
      </c>
      <c r="L18" s="93" t="s">
        <v>48</v>
      </c>
      <c r="M18" s="93" t="s">
        <v>48</v>
      </c>
      <c r="N18" s="93" t="s">
        <v>48</v>
      </c>
      <c r="O18" s="93" t="s">
        <v>47</v>
      </c>
      <c r="P18" s="93" t="s">
        <v>47</v>
      </c>
      <c r="Q18" s="93" t="s">
        <v>48</v>
      </c>
      <c r="R18" s="93" t="s">
        <v>47</v>
      </c>
      <c r="S18" s="93" t="s">
        <v>48</v>
      </c>
      <c r="T18" s="93" t="s">
        <v>47</v>
      </c>
      <c r="U18" s="93" t="s">
        <v>47</v>
      </c>
      <c r="V18" s="93" t="s">
        <v>47</v>
      </c>
      <c r="W18" s="93" t="s">
        <v>47</v>
      </c>
      <c r="X18" s="93" t="s">
        <v>48</v>
      </c>
      <c r="Y18" s="93" t="s">
        <v>47</v>
      </c>
      <c r="Z18" s="93" t="s">
        <v>48</v>
      </c>
      <c r="AA18" s="93" t="s">
        <v>47</v>
      </c>
      <c r="AB18" s="93" t="s">
        <v>48</v>
      </c>
      <c r="AC18" s="93" t="s">
        <v>48</v>
      </c>
      <c r="AD18" s="94">
        <f t="shared" si="0"/>
        <v>14</v>
      </c>
      <c r="AE18" s="95">
        <f t="shared" si="2"/>
        <v>11</v>
      </c>
      <c r="AF18" s="96">
        <f t="shared" si="3"/>
        <v>0</v>
      </c>
    </row>
    <row r="19" spans="3:32">
      <c r="C19" s="13">
        <v>8</v>
      </c>
      <c r="D19" s="14" t="s">
        <v>130</v>
      </c>
      <c r="E19" s="93" t="s">
        <v>47</v>
      </c>
      <c r="F19" s="93" t="s">
        <v>47</v>
      </c>
      <c r="G19" s="93" t="s">
        <v>47</v>
      </c>
      <c r="H19" s="93" t="s">
        <v>47</v>
      </c>
      <c r="I19" s="93" t="s">
        <v>47</v>
      </c>
      <c r="J19" s="93" t="s">
        <v>47</v>
      </c>
      <c r="K19" s="93" t="s">
        <v>47</v>
      </c>
      <c r="L19" s="93" t="s">
        <v>48</v>
      </c>
      <c r="M19" s="93" t="s">
        <v>48</v>
      </c>
      <c r="N19" s="93" t="s">
        <v>48</v>
      </c>
      <c r="O19" s="93" t="s">
        <v>47</v>
      </c>
      <c r="P19" s="93" t="s">
        <v>47</v>
      </c>
      <c r="Q19" s="93" t="s">
        <v>48</v>
      </c>
      <c r="R19" s="93" t="s">
        <v>47</v>
      </c>
      <c r="S19" s="93" t="s">
        <v>48</v>
      </c>
      <c r="T19" s="93" t="s">
        <v>47</v>
      </c>
      <c r="U19" s="93" t="s">
        <v>47</v>
      </c>
      <c r="V19" s="93" t="s">
        <v>47</v>
      </c>
      <c r="W19" s="93" t="s">
        <v>47</v>
      </c>
      <c r="X19" s="93" t="s">
        <v>48</v>
      </c>
      <c r="Y19" s="93" t="s">
        <v>48</v>
      </c>
      <c r="Z19" s="93" t="s">
        <v>47</v>
      </c>
      <c r="AA19" s="93" t="s">
        <v>48</v>
      </c>
      <c r="AB19" s="93" t="s">
        <v>47</v>
      </c>
      <c r="AC19" s="93" t="s">
        <v>48</v>
      </c>
      <c r="AD19" s="94">
        <f t="shared" si="0"/>
        <v>16</v>
      </c>
      <c r="AE19" s="95">
        <f t="shared" si="2"/>
        <v>9</v>
      </c>
      <c r="AF19" s="96">
        <f t="shared" si="3"/>
        <v>0</v>
      </c>
    </row>
    <row r="20" spans="3:32">
      <c r="C20" s="13">
        <v>9</v>
      </c>
      <c r="D20" s="14" t="s">
        <v>131</v>
      </c>
      <c r="E20" s="93" t="s">
        <v>47</v>
      </c>
      <c r="F20" s="93" t="s">
        <v>47</v>
      </c>
      <c r="G20" s="93" t="s">
        <v>47</v>
      </c>
      <c r="H20" s="93" t="s">
        <v>47</v>
      </c>
      <c r="I20" s="93" t="s">
        <v>47</v>
      </c>
      <c r="J20" s="93" t="s">
        <v>47</v>
      </c>
      <c r="K20" s="93" t="s">
        <v>48</v>
      </c>
      <c r="L20" s="93" t="s">
        <v>48</v>
      </c>
      <c r="M20" s="93" t="s">
        <v>48</v>
      </c>
      <c r="N20" s="93" t="s">
        <v>48</v>
      </c>
      <c r="O20" s="93" t="s">
        <v>47</v>
      </c>
      <c r="P20" s="93" t="s">
        <v>47</v>
      </c>
      <c r="Q20" s="93" t="s">
        <v>47</v>
      </c>
      <c r="R20" s="93" t="s">
        <v>47</v>
      </c>
      <c r="S20" s="93" t="s">
        <v>48</v>
      </c>
      <c r="T20" s="93" t="s">
        <v>47</v>
      </c>
      <c r="U20" s="93" t="s">
        <v>48</v>
      </c>
      <c r="V20" s="93" t="s">
        <v>48</v>
      </c>
      <c r="W20" s="93" t="s">
        <v>48</v>
      </c>
      <c r="X20" s="93" t="s">
        <v>48</v>
      </c>
      <c r="Y20" s="93" t="s">
        <v>47</v>
      </c>
      <c r="Z20" s="93" t="s">
        <v>47</v>
      </c>
      <c r="AA20" s="93" t="s">
        <v>47</v>
      </c>
      <c r="AB20" s="93" t="s">
        <v>48</v>
      </c>
      <c r="AC20" s="93" t="s">
        <v>47</v>
      </c>
      <c r="AD20" s="94">
        <f t="shared" si="0"/>
        <v>15</v>
      </c>
      <c r="AE20" s="95">
        <f t="shared" si="2"/>
        <v>10</v>
      </c>
      <c r="AF20" s="96">
        <f t="shared" si="3"/>
        <v>0</v>
      </c>
    </row>
    <row r="21" spans="3:32">
      <c r="C21" s="13">
        <v>10</v>
      </c>
      <c r="D21" s="14" t="s">
        <v>132</v>
      </c>
      <c r="E21" s="93" t="s">
        <v>47</v>
      </c>
      <c r="F21" s="93" t="s">
        <v>47</v>
      </c>
      <c r="G21" s="93" t="s">
        <v>47</v>
      </c>
      <c r="H21" s="93" t="s">
        <v>48</v>
      </c>
      <c r="I21" s="93" t="s">
        <v>47</v>
      </c>
      <c r="J21" s="93" t="s">
        <v>47</v>
      </c>
      <c r="K21" s="93" t="s">
        <v>47</v>
      </c>
      <c r="L21" s="93" t="s">
        <v>48</v>
      </c>
      <c r="M21" s="93" t="s">
        <v>47</v>
      </c>
      <c r="N21" s="93" t="s">
        <v>48</v>
      </c>
      <c r="O21" s="93" t="s">
        <v>47</v>
      </c>
      <c r="P21" s="93" t="s">
        <v>47</v>
      </c>
      <c r="Q21" s="93" t="s">
        <v>48</v>
      </c>
      <c r="R21" s="93" t="s">
        <v>47</v>
      </c>
      <c r="S21" s="93" t="s">
        <v>48</v>
      </c>
      <c r="T21" s="93" t="s">
        <v>47</v>
      </c>
      <c r="U21" s="93" t="s">
        <v>47</v>
      </c>
      <c r="V21" s="93" t="s">
        <v>47</v>
      </c>
      <c r="W21" s="93" t="s">
        <v>47</v>
      </c>
      <c r="X21" s="93" t="s">
        <v>47</v>
      </c>
      <c r="Y21" s="93" t="s">
        <v>47</v>
      </c>
      <c r="Z21" s="93" t="s">
        <v>47</v>
      </c>
      <c r="AA21" s="93" t="s">
        <v>47</v>
      </c>
      <c r="AB21" s="93" t="s">
        <v>47</v>
      </c>
      <c r="AC21" s="93" t="s">
        <v>47</v>
      </c>
      <c r="AD21" s="94">
        <f t="shared" si="0"/>
        <v>20</v>
      </c>
      <c r="AE21" s="95">
        <f t="shared" si="2"/>
        <v>5</v>
      </c>
      <c r="AF21" s="96">
        <f t="shared" si="3"/>
        <v>0</v>
      </c>
    </row>
    <row r="22" spans="3:32">
      <c r="C22" s="13">
        <v>11</v>
      </c>
      <c r="D22" t="s">
        <v>133</v>
      </c>
      <c r="E22" s="93" t="s">
        <v>47</v>
      </c>
      <c r="F22" s="93" t="s">
        <v>47</v>
      </c>
      <c r="G22" s="93" t="s">
        <v>47</v>
      </c>
      <c r="H22" s="93" t="s">
        <v>48</v>
      </c>
      <c r="I22" s="93" t="s">
        <v>47</v>
      </c>
      <c r="J22" s="93" t="s">
        <v>47</v>
      </c>
      <c r="K22" s="93" t="s">
        <v>47</v>
      </c>
      <c r="L22" s="93" t="s">
        <v>48</v>
      </c>
      <c r="M22" s="93" t="s">
        <v>48</v>
      </c>
      <c r="N22" s="93" t="s">
        <v>48</v>
      </c>
      <c r="O22" s="93" t="s">
        <v>48</v>
      </c>
      <c r="P22" s="93" t="s">
        <v>48</v>
      </c>
      <c r="Q22" s="93" t="s">
        <v>47</v>
      </c>
      <c r="R22" s="93" t="s">
        <v>47</v>
      </c>
      <c r="S22" s="93" t="s">
        <v>48</v>
      </c>
      <c r="T22" s="93" t="s">
        <v>47</v>
      </c>
      <c r="U22" s="93" t="s">
        <v>48</v>
      </c>
      <c r="V22" s="93" t="s">
        <v>48</v>
      </c>
      <c r="W22" s="93" t="s">
        <v>48</v>
      </c>
      <c r="X22" s="93" t="s">
        <v>48</v>
      </c>
      <c r="Y22" s="93" t="s">
        <v>48</v>
      </c>
      <c r="Z22" s="93" t="s">
        <v>48</v>
      </c>
      <c r="AA22" s="93" t="s">
        <v>47</v>
      </c>
      <c r="AB22" s="93" t="s">
        <v>48</v>
      </c>
      <c r="AC22" s="93" t="s">
        <v>47</v>
      </c>
      <c r="AD22" s="94">
        <f t="shared" si="0"/>
        <v>11</v>
      </c>
      <c r="AE22" s="95">
        <f t="shared" si="2"/>
        <v>14</v>
      </c>
      <c r="AF22" s="96">
        <f t="shared" si="3"/>
        <v>0</v>
      </c>
    </row>
    <row r="23" spans="3:32">
      <c r="C23" s="13">
        <v>12</v>
      </c>
      <c r="D23" s="14" t="s">
        <v>134</v>
      </c>
      <c r="E23" s="93" t="s">
        <v>47</v>
      </c>
      <c r="F23" s="93" t="s">
        <v>47</v>
      </c>
      <c r="G23" s="93" t="s">
        <v>47</v>
      </c>
      <c r="H23" s="93" t="s">
        <v>47</v>
      </c>
      <c r="I23" s="93" t="s">
        <v>47</v>
      </c>
      <c r="J23" s="93" t="s">
        <v>47</v>
      </c>
      <c r="K23" s="93" t="s">
        <v>47</v>
      </c>
      <c r="L23" s="93" t="s">
        <v>48</v>
      </c>
      <c r="M23" s="93" t="s">
        <v>47</v>
      </c>
      <c r="N23" s="93" t="s">
        <v>48</v>
      </c>
      <c r="O23" s="93" t="s">
        <v>47</v>
      </c>
      <c r="P23" s="93" t="s">
        <v>47</v>
      </c>
      <c r="Q23" s="93" t="s">
        <v>47</v>
      </c>
      <c r="R23" s="93" t="s">
        <v>47</v>
      </c>
      <c r="S23" s="93" t="s">
        <v>48</v>
      </c>
      <c r="T23" s="93" t="s">
        <v>47</v>
      </c>
      <c r="U23" s="93" t="s">
        <v>47</v>
      </c>
      <c r="V23" s="93" t="s">
        <v>47</v>
      </c>
      <c r="W23" s="93" t="s">
        <v>47</v>
      </c>
      <c r="X23" s="93" t="s">
        <v>47</v>
      </c>
      <c r="Y23" s="93" t="s">
        <v>48</v>
      </c>
      <c r="Z23" s="93" t="s">
        <v>48</v>
      </c>
      <c r="AA23" s="93" t="s">
        <v>47</v>
      </c>
      <c r="AB23" s="93" t="s">
        <v>47</v>
      </c>
      <c r="AC23" s="93" t="s">
        <v>47</v>
      </c>
      <c r="AD23" s="94">
        <f t="shared" si="0"/>
        <v>20</v>
      </c>
      <c r="AE23" s="95">
        <f t="shared" si="2"/>
        <v>5</v>
      </c>
      <c r="AF23" s="96">
        <f t="shared" si="3"/>
        <v>0</v>
      </c>
    </row>
    <row r="24" spans="3:32">
      <c r="C24" s="13">
        <v>13</v>
      </c>
      <c r="D24" s="14" t="s">
        <v>135</v>
      </c>
      <c r="E24" s="93" t="s">
        <v>48</v>
      </c>
      <c r="F24" s="93" t="s">
        <v>48</v>
      </c>
      <c r="G24" s="93" t="s">
        <v>48</v>
      </c>
      <c r="H24" s="93" t="s">
        <v>47</v>
      </c>
      <c r="I24" s="93" t="s">
        <v>47</v>
      </c>
      <c r="J24" s="93" t="s">
        <v>47</v>
      </c>
      <c r="K24" s="93" t="s">
        <v>47</v>
      </c>
      <c r="L24" s="93" t="s">
        <v>47</v>
      </c>
      <c r="M24" s="93" t="s">
        <v>48</v>
      </c>
      <c r="N24" s="93" t="s">
        <v>49</v>
      </c>
      <c r="O24" s="93" t="s">
        <v>47</v>
      </c>
      <c r="P24" s="93" t="s">
        <v>48</v>
      </c>
      <c r="Q24" s="93" t="s">
        <v>47</v>
      </c>
      <c r="R24" s="93" t="s">
        <v>47</v>
      </c>
      <c r="S24" s="93" t="s">
        <v>48</v>
      </c>
      <c r="T24" s="93" t="s">
        <v>47</v>
      </c>
      <c r="U24" s="93" t="s">
        <v>47</v>
      </c>
      <c r="V24" s="93" t="s">
        <v>47</v>
      </c>
      <c r="W24" s="93" t="s">
        <v>47</v>
      </c>
      <c r="X24" s="93" t="s">
        <v>48</v>
      </c>
      <c r="Y24" s="93" t="s">
        <v>47</v>
      </c>
      <c r="Z24" s="93" t="s">
        <v>48</v>
      </c>
      <c r="AA24" s="93" t="s">
        <v>48</v>
      </c>
      <c r="AB24" s="93" t="s">
        <v>48</v>
      </c>
      <c r="AC24" s="93" t="s">
        <v>48</v>
      </c>
      <c r="AD24" s="94">
        <f t="shared" si="0"/>
        <v>13</v>
      </c>
      <c r="AE24" s="95">
        <f t="shared" si="2"/>
        <v>11</v>
      </c>
      <c r="AF24" s="96">
        <f t="shared" si="3"/>
        <v>0</v>
      </c>
    </row>
    <row r="25" spans="3:32">
      <c r="C25" s="13">
        <v>14</v>
      </c>
      <c r="D25" s="14" t="s">
        <v>136</v>
      </c>
      <c r="E25" s="93" t="s">
        <v>48</v>
      </c>
      <c r="F25" s="93" t="s">
        <v>47</v>
      </c>
      <c r="G25" s="93" t="s">
        <v>47</v>
      </c>
      <c r="H25" s="93" t="s">
        <v>48</v>
      </c>
      <c r="I25" s="93" t="s">
        <v>47</v>
      </c>
      <c r="J25" s="93" t="s">
        <v>47</v>
      </c>
      <c r="K25" s="93" t="s">
        <v>48</v>
      </c>
      <c r="L25" s="93" t="s">
        <v>47</v>
      </c>
      <c r="M25" s="93" t="s">
        <v>48</v>
      </c>
      <c r="N25" s="93" t="s">
        <v>48</v>
      </c>
      <c r="O25" s="93" t="s">
        <v>47</v>
      </c>
      <c r="P25" s="93" t="s">
        <v>48</v>
      </c>
      <c r="Q25" s="93" t="s">
        <v>47</v>
      </c>
      <c r="R25" s="93" t="s">
        <v>48</v>
      </c>
      <c r="S25" s="93" t="s">
        <v>48</v>
      </c>
      <c r="T25" s="93" t="s">
        <v>47</v>
      </c>
      <c r="U25" s="93" t="s">
        <v>47</v>
      </c>
      <c r="V25" s="93" t="s">
        <v>48</v>
      </c>
      <c r="W25" s="93" t="s">
        <v>47</v>
      </c>
      <c r="X25" s="93" t="s">
        <v>48</v>
      </c>
      <c r="Y25" s="93" t="s">
        <v>47</v>
      </c>
      <c r="Z25" s="93" t="s">
        <v>47</v>
      </c>
      <c r="AA25" s="93" t="s">
        <v>47</v>
      </c>
      <c r="AB25" s="93" t="s">
        <v>48</v>
      </c>
      <c r="AC25" s="93" t="s">
        <v>48</v>
      </c>
      <c r="AD25" s="94">
        <f t="shared" si="0"/>
        <v>13</v>
      </c>
      <c r="AE25" s="95">
        <f t="shared" si="2"/>
        <v>12</v>
      </c>
      <c r="AF25" s="96">
        <f t="shared" si="3"/>
        <v>0</v>
      </c>
    </row>
    <row r="26" spans="3:32">
      <c r="C26" s="13">
        <v>15</v>
      </c>
      <c r="D26" s="14" t="s">
        <v>137</v>
      </c>
      <c r="E26" s="93" t="s">
        <v>47</v>
      </c>
      <c r="F26" s="93" t="s">
        <v>47</v>
      </c>
      <c r="G26" s="93" t="s">
        <v>47</v>
      </c>
      <c r="H26" s="93" t="s">
        <v>47</v>
      </c>
      <c r="I26" s="93" t="s">
        <v>47</v>
      </c>
      <c r="J26" s="93" t="s">
        <v>48</v>
      </c>
      <c r="K26" s="93" t="s">
        <v>48</v>
      </c>
      <c r="L26" s="93" t="s">
        <v>48</v>
      </c>
      <c r="M26" s="93" t="s">
        <v>48</v>
      </c>
      <c r="N26" s="93" t="s">
        <v>47</v>
      </c>
      <c r="O26" s="93" t="s">
        <v>47</v>
      </c>
      <c r="P26" s="93" t="s">
        <v>48</v>
      </c>
      <c r="Q26" s="93" t="s">
        <v>48</v>
      </c>
      <c r="R26" s="93" t="s">
        <v>47</v>
      </c>
      <c r="S26" s="93" t="s">
        <v>48</v>
      </c>
      <c r="T26" s="93" t="s">
        <v>47</v>
      </c>
      <c r="U26" s="93" t="s">
        <v>47</v>
      </c>
      <c r="V26" s="93" t="s">
        <v>48</v>
      </c>
      <c r="W26" s="93" t="s">
        <v>47</v>
      </c>
      <c r="X26" s="93" t="s">
        <v>48</v>
      </c>
      <c r="Y26" s="93" t="s">
        <v>47</v>
      </c>
      <c r="Z26" s="93" t="s">
        <v>47</v>
      </c>
      <c r="AA26" s="93" t="s">
        <v>47</v>
      </c>
      <c r="AB26" s="93" t="s">
        <v>47</v>
      </c>
      <c r="AC26" s="93" t="s">
        <v>47</v>
      </c>
      <c r="AD26" s="94">
        <f t="shared" si="0"/>
        <v>16</v>
      </c>
      <c r="AE26" s="95">
        <f t="shared" si="2"/>
        <v>9</v>
      </c>
      <c r="AF26" s="96">
        <f t="shared" si="3"/>
        <v>0</v>
      </c>
    </row>
    <row r="27" spans="3:32">
      <c r="C27" s="13">
        <v>16</v>
      </c>
      <c r="D27" s="14" t="s">
        <v>138</v>
      </c>
      <c r="E27" s="93" t="s">
        <v>47</v>
      </c>
      <c r="F27" s="93" t="s">
        <v>49</v>
      </c>
      <c r="G27" s="93" t="s">
        <v>49</v>
      </c>
      <c r="H27" s="93" t="s">
        <v>49</v>
      </c>
      <c r="I27" s="93" t="s">
        <v>49</v>
      </c>
      <c r="J27" s="93" t="s">
        <v>47</v>
      </c>
      <c r="K27" s="93" t="s">
        <v>48</v>
      </c>
      <c r="L27" s="93" t="s">
        <v>48</v>
      </c>
      <c r="M27" s="93" t="s">
        <v>47</v>
      </c>
      <c r="N27" s="93" t="s">
        <v>48</v>
      </c>
      <c r="O27" s="93" t="s">
        <v>48</v>
      </c>
      <c r="P27" s="93" t="s">
        <v>48</v>
      </c>
      <c r="Q27" s="93" t="s">
        <v>49</v>
      </c>
      <c r="R27" s="93" t="s">
        <v>48</v>
      </c>
      <c r="S27" s="93" t="s">
        <v>48</v>
      </c>
      <c r="T27" s="93" t="s">
        <v>47</v>
      </c>
      <c r="U27" s="93" t="s">
        <v>48</v>
      </c>
      <c r="V27" s="93" t="s">
        <v>48</v>
      </c>
      <c r="W27" s="93" t="s">
        <v>48</v>
      </c>
      <c r="X27" s="93" t="s">
        <v>49</v>
      </c>
      <c r="Y27" s="93" t="s">
        <v>48</v>
      </c>
      <c r="Z27" s="93" t="s">
        <v>47</v>
      </c>
      <c r="AA27" s="93" t="s">
        <v>48</v>
      </c>
      <c r="AB27" s="93" t="s">
        <v>47</v>
      </c>
      <c r="AC27" s="93" t="s">
        <v>48</v>
      </c>
      <c r="AD27" s="94">
        <f t="shared" si="0"/>
        <v>6</v>
      </c>
      <c r="AE27" s="95">
        <f t="shared" si="2"/>
        <v>13</v>
      </c>
      <c r="AF27" s="96">
        <f t="shared" si="3"/>
        <v>0</v>
      </c>
    </row>
    <row r="28" spans="3:32">
      <c r="C28" s="13">
        <v>17</v>
      </c>
      <c r="D28" s="14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4">
        <f t="shared" ref="AD28:AD45" si="4">COUNTIF(E28:AC28,"A")</f>
        <v>0</v>
      </c>
      <c r="AE28" s="95">
        <f t="shared" si="2"/>
        <v>0</v>
      </c>
      <c r="AF28" s="96">
        <f t="shared" si="3"/>
        <v>0</v>
      </c>
    </row>
    <row r="29" spans="3:32">
      <c r="C29" s="13">
        <v>18</v>
      </c>
      <c r="D29" s="14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4">
        <f t="shared" si="4"/>
        <v>0</v>
      </c>
      <c r="AE29" s="95">
        <f t="shared" si="2"/>
        <v>0</v>
      </c>
      <c r="AF29" s="96">
        <f t="shared" si="3"/>
        <v>0</v>
      </c>
    </row>
    <row r="30" spans="3:32">
      <c r="C30" s="13">
        <v>19</v>
      </c>
      <c r="D30" s="14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4">
        <f t="shared" si="4"/>
        <v>0</v>
      </c>
      <c r="AE30" s="95">
        <f t="shared" si="2"/>
        <v>0</v>
      </c>
      <c r="AF30" s="96">
        <f t="shared" si="3"/>
        <v>0</v>
      </c>
    </row>
    <row r="31" spans="3:32">
      <c r="C31" s="13">
        <v>20</v>
      </c>
      <c r="D31" s="14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4">
        <f t="shared" si="4"/>
        <v>0</v>
      </c>
      <c r="AE31" s="95">
        <f t="shared" si="2"/>
        <v>0</v>
      </c>
      <c r="AF31" s="96">
        <f t="shared" si="3"/>
        <v>0</v>
      </c>
    </row>
    <row r="32" spans="3:32">
      <c r="C32" s="13">
        <v>21</v>
      </c>
      <c r="D32" s="14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4">
        <f t="shared" si="4"/>
        <v>0</v>
      </c>
      <c r="AE32" s="95">
        <f t="shared" si="2"/>
        <v>0</v>
      </c>
      <c r="AF32" s="96">
        <f t="shared" si="3"/>
        <v>0</v>
      </c>
    </row>
    <row r="33" spans="3:32">
      <c r="C33" s="13">
        <v>22</v>
      </c>
      <c r="D33" s="1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4">
        <f t="shared" si="4"/>
        <v>0</v>
      </c>
      <c r="AE33" s="95">
        <f t="shared" si="2"/>
        <v>0</v>
      </c>
      <c r="AF33" s="96">
        <f t="shared" si="3"/>
        <v>0</v>
      </c>
    </row>
    <row r="34" spans="3:32">
      <c r="C34" s="13">
        <v>23</v>
      </c>
      <c r="D34" s="1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4">
        <f t="shared" si="4"/>
        <v>0</v>
      </c>
      <c r="AE34" s="95">
        <f t="shared" si="2"/>
        <v>0</v>
      </c>
      <c r="AF34" s="96">
        <f t="shared" si="3"/>
        <v>0</v>
      </c>
    </row>
    <row r="35" spans="3:32">
      <c r="C35" s="13">
        <v>24</v>
      </c>
      <c r="D35" s="14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4">
        <f t="shared" si="4"/>
        <v>0</v>
      </c>
      <c r="AE35" s="95">
        <f t="shared" si="2"/>
        <v>0</v>
      </c>
      <c r="AF35" s="96">
        <f t="shared" si="3"/>
        <v>0</v>
      </c>
    </row>
    <row r="36" spans="3:32">
      <c r="C36" s="13">
        <v>25</v>
      </c>
      <c r="D36" s="14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4">
        <f t="shared" si="4"/>
        <v>0</v>
      </c>
      <c r="AE36" s="95">
        <f t="shared" si="2"/>
        <v>0</v>
      </c>
      <c r="AF36" s="96">
        <f t="shared" si="3"/>
        <v>0</v>
      </c>
    </row>
    <row r="37" spans="3:32">
      <c r="C37" s="13">
        <v>26</v>
      </c>
      <c r="D37" s="14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4">
        <f t="shared" si="4"/>
        <v>0</v>
      </c>
      <c r="AE37" s="95">
        <f t="shared" si="2"/>
        <v>0</v>
      </c>
      <c r="AF37" s="96">
        <f t="shared" si="3"/>
        <v>0</v>
      </c>
    </row>
    <row r="38" spans="3:32">
      <c r="C38" s="13">
        <v>27</v>
      </c>
      <c r="D38" s="14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4">
        <f t="shared" si="4"/>
        <v>0</v>
      </c>
      <c r="AE38" s="95">
        <f t="shared" si="2"/>
        <v>0</v>
      </c>
      <c r="AF38" s="96">
        <f t="shared" si="3"/>
        <v>0</v>
      </c>
    </row>
    <row r="39" spans="3:32">
      <c r="C39" s="13">
        <v>28</v>
      </c>
      <c r="D39" s="14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4">
        <f t="shared" si="4"/>
        <v>0</v>
      </c>
      <c r="AE39" s="95">
        <f t="shared" si="2"/>
        <v>0</v>
      </c>
      <c r="AF39" s="96">
        <f t="shared" si="3"/>
        <v>0</v>
      </c>
    </row>
    <row r="40" spans="3:32">
      <c r="C40" s="13">
        <v>29</v>
      </c>
      <c r="D40" s="14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4">
        <f t="shared" si="4"/>
        <v>0</v>
      </c>
      <c r="AE40" s="95">
        <f t="shared" si="2"/>
        <v>0</v>
      </c>
      <c r="AF40" s="96">
        <f t="shared" si="3"/>
        <v>0</v>
      </c>
    </row>
    <row r="41" spans="3:32">
      <c r="C41" s="13">
        <v>30</v>
      </c>
      <c r="D41" s="14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4">
        <f t="shared" si="4"/>
        <v>0</v>
      </c>
      <c r="AE41" s="95">
        <f t="shared" si="2"/>
        <v>0</v>
      </c>
      <c r="AF41" s="96">
        <f t="shared" si="3"/>
        <v>0</v>
      </c>
    </row>
    <row r="42" spans="3:32">
      <c r="C42" s="13">
        <v>31</v>
      </c>
      <c r="D42" s="14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4">
        <f t="shared" si="4"/>
        <v>0</v>
      </c>
      <c r="AE42" s="95">
        <f t="shared" si="2"/>
        <v>0</v>
      </c>
      <c r="AF42" s="96">
        <f t="shared" si="3"/>
        <v>0</v>
      </c>
    </row>
    <row r="43" spans="3:32">
      <c r="C43" s="13">
        <v>32</v>
      </c>
      <c r="D43" s="14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4">
        <f t="shared" si="4"/>
        <v>0</v>
      </c>
      <c r="AE43" s="95">
        <f t="shared" si="2"/>
        <v>0</v>
      </c>
      <c r="AF43" s="96">
        <f t="shared" si="3"/>
        <v>0</v>
      </c>
    </row>
    <row r="44" spans="3:32">
      <c r="C44" s="13">
        <v>33</v>
      </c>
      <c r="D44" s="14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4">
        <f t="shared" si="4"/>
        <v>0</v>
      </c>
      <c r="AE44" s="95">
        <f t="shared" si="2"/>
        <v>0</v>
      </c>
      <c r="AF44" s="96">
        <f t="shared" si="3"/>
        <v>0</v>
      </c>
    </row>
    <row r="45" spans="3:32">
      <c r="C45" s="13">
        <v>34</v>
      </c>
      <c r="D45" s="14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4">
        <f t="shared" si="4"/>
        <v>0</v>
      </c>
      <c r="AE45" s="95">
        <f t="shared" si="2"/>
        <v>0</v>
      </c>
      <c r="AF45" s="96">
        <f t="shared" si="3"/>
        <v>0</v>
      </c>
    </row>
    <row r="46" spans="3:3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8" spans="3:32">
      <c r="D48" s="26" t="s">
        <v>68</v>
      </c>
      <c r="E48" s="27" t="s">
        <v>17</v>
      </c>
      <c r="F48" s="27" t="s">
        <v>18</v>
      </c>
      <c r="G48" s="27" t="s">
        <v>19</v>
      </c>
      <c r="H48" s="27" t="s">
        <v>20</v>
      </c>
      <c r="I48" s="27" t="s">
        <v>21</v>
      </c>
      <c r="J48" s="27" t="s">
        <v>22</v>
      </c>
      <c r="K48" s="27" t="s">
        <v>23</v>
      </c>
      <c r="L48" s="27" t="s">
        <v>24</v>
      </c>
      <c r="M48" s="27" t="s">
        <v>25</v>
      </c>
      <c r="N48" s="27" t="s">
        <v>26</v>
      </c>
      <c r="O48" s="27" t="s">
        <v>27</v>
      </c>
      <c r="P48" s="27" t="s">
        <v>28</v>
      </c>
      <c r="Q48" s="27" t="s">
        <v>29</v>
      </c>
      <c r="R48" s="27" t="s">
        <v>30</v>
      </c>
      <c r="S48" s="27" t="s">
        <v>31</v>
      </c>
      <c r="T48" s="27" t="s">
        <v>32</v>
      </c>
      <c r="U48" s="27" t="s">
        <v>33</v>
      </c>
      <c r="V48" s="27" t="s">
        <v>34</v>
      </c>
      <c r="W48" s="27" t="s">
        <v>35</v>
      </c>
      <c r="X48" s="27" t="s">
        <v>36</v>
      </c>
      <c r="Y48" s="27" t="s">
        <v>37</v>
      </c>
      <c r="Z48" s="27" t="s">
        <v>38</v>
      </c>
      <c r="AA48" s="27" t="s">
        <v>39</v>
      </c>
      <c r="AB48" s="27" t="s">
        <v>40</v>
      </c>
      <c r="AC48" s="27" t="s">
        <v>41</v>
      </c>
      <c r="AD48" s="28" t="s">
        <v>69</v>
      </c>
      <c r="AE48" s="27" t="s">
        <v>70</v>
      </c>
    </row>
    <row r="49" spans="4:31">
      <c r="D49" s="30" t="s">
        <v>71</v>
      </c>
      <c r="E49" s="31">
        <f>COUNTIF(E12:E45,"✔")</f>
        <v>13</v>
      </c>
      <c r="F49" s="31">
        <f t="shared" ref="F49:AC49" si="5">COUNTIF(F12:F45,"✔")</f>
        <v>12</v>
      </c>
      <c r="G49" s="31">
        <f t="shared" si="5"/>
        <v>11</v>
      </c>
      <c r="H49" s="31">
        <f t="shared" si="5"/>
        <v>10</v>
      </c>
      <c r="I49" s="31">
        <f t="shared" si="5"/>
        <v>14</v>
      </c>
      <c r="J49" s="31">
        <f t="shared" si="5"/>
        <v>12</v>
      </c>
      <c r="K49" s="31">
        <f t="shared" si="5"/>
        <v>8</v>
      </c>
      <c r="L49" s="31">
        <f t="shared" si="5"/>
        <v>3</v>
      </c>
      <c r="M49" s="31">
        <f t="shared" si="5"/>
        <v>6</v>
      </c>
      <c r="N49" s="31">
        <f t="shared" si="5"/>
        <v>2</v>
      </c>
      <c r="O49" s="31">
        <f t="shared" si="5"/>
        <v>12</v>
      </c>
      <c r="P49" s="31">
        <f t="shared" si="5"/>
        <v>9</v>
      </c>
      <c r="Q49" s="31">
        <f t="shared" si="5"/>
        <v>8</v>
      </c>
      <c r="R49" s="31">
        <f t="shared" si="5"/>
        <v>13</v>
      </c>
      <c r="S49" s="31">
        <f t="shared" si="5"/>
        <v>4</v>
      </c>
      <c r="T49" s="31">
        <f t="shared" si="5"/>
        <v>16</v>
      </c>
      <c r="U49" s="31">
        <f t="shared" si="5"/>
        <v>10</v>
      </c>
      <c r="V49" s="31">
        <f t="shared" si="5"/>
        <v>8</v>
      </c>
      <c r="W49" s="31">
        <f t="shared" si="5"/>
        <v>10</v>
      </c>
      <c r="X49" s="31">
        <f t="shared" si="5"/>
        <v>4</v>
      </c>
      <c r="Y49" s="31">
        <f t="shared" si="5"/>
        <v>10</v>
      </c>
      <c r="Z49" s="31">
        <f t="shared" si="5"/>
        <v>11</v>
      </c>
      <c r="AA49" s="31">
        <f t="shared" si="5"/>
        <v>11</v>
      </c>
      <c r="AB49" s="31">
        <f t="shared" si="5"/>
        <v>5</v>
      </c>
      <c r="AC49" s="31">
        <f t="shared" si="5"/>
        <v>9</v>
      </c>
      <c r="AD49" s="90">
        <f>SUM(E49:AC49)</f>
        <v>231</v>
      </c>
      <c r="AE49" s="33">
        <f>AD49/$AD$52</f>
        <v>0.57750000000000001</v>
      </c>
    </row>
    <row r="50" spans="4:31">
      <c r="D50" s="37" t="s">
        <v>139</v>
      </c>
      <c r="E50" s="31">
        <f>COUNTIF(E12:E45,"X")</f>
        <v>3</v>
      </c>
      <c r="F50" s="31">
        <f t="shared" ref="F50:AC50" si="6">COUNTIF(F12:F45,"X")</f>
        <v>3</v>
      </c>
      <c r="G50" s="31">
        <f t="shared" si="6"/>
        <v>4</v>
      </c>
      <c r="H50" s="31">
        <f t="shared" si="6"/>
        <v>5</v>
      </c>
      <c r="I50" s="31">
        <f t="shared" si="6"/>
        <v>1</v>
      </c>
      <c r="J50" s="31">
        <f t="shared" si="6"/>
        <v>4</v>
      </c>
      <c r="K50" s="31">
        <f t="shared" si="6"/>
        <v>8</v>
      </c>
      <c r="L50" s="31">
        <f t="shared" si="6"/>
        <v>13</v>
      </c>
      <c r="M50" s="31">
        <f t="shared" si="6"/>
        <v>10</v>
      </c>
      <c r="N50" s="31">
        <f t="shared" si="6"/>
        <v>13</v>
      </c>
      <c r="O50" s="31">
        <f t="shared" si="6"/>
        <v>4</v>
      </c>
      <c r="P50" s="31">
        <f t="shared" si="6"/>
        <v>7</v>
      </c>
      <c r="Q50" s="31">
        <f t="shared" si="6"/>
        <v>7</v>
      </c>
      <c r="R50" s="31">
        <f t="shared" si="6"/>
        <v>3</v>
      </c>
      <c r="S50" s="31">
        <f t="shared" si="6"/>
        <v>12</v>
      </c>
      <c r="T50" s="31">
        <f t="shared" si="6"/>
        <v>0</v>
      </c>
      <c r="U50" s="31">
        <f t="shared" si="6"/>
        <v>6</v>
      </c>
      <c r="V50" s="31">
        <f t="shared" si="6"/>
        <v>8</v>
      </c>
      <c r="W50" s="31">
        <f t="shared" si="6"/>
        <v>5</v>
      </c>
      <c r="X50" s="31">
        <f t="shared" si="6"/>
        <v>10</v>
      </c>
      <c r="Y50" s="31">
        <f t="shared" si="6"/>
        <v>5</v>
      </c>
      <c r="Z50" s="31">
        <f t="shared" si="6"/>
        <v>5</v>
      </c>
      <c r="AA50" s="31">
        <f t="shared" si="6"/>
        <v>5</v>
      </c>
      <c r="AB50" s="31">
        <f t="shared" si="6"/>
        <v>11</v>
      </c>
      <c r="AC50" s="31">
        <f t="shared" si="6"/>
        <v>7</v>
      </c>
      <c r="AD50" s="97">
        <f t="shared" ref="AD50:AD51" si="7">SUM(E50:AC50)</f>
        <v>159</v>
      </c>
      <c r="AE50" s="39">
        <f>AD50/$AD$52</f>
        <v>0.39750000000000002</v>
      </c>
    </row>
    <row r="51" spans="4:31" ht="18.75">
      <c r="D51" s="40" t="s">
        <v>74</v>
      </c>
      <c r="E51" s="31">
        <f>COUNTIF(E12:E45,"–")</f>
        <v>0</v>
      </c>
      <c r="F51" s="31">
        <f t="shared" ref="F51:AC51" si="8">COUNTIF(F12:F45,"–")</f>
        <v>1</v>
      </c>
      <c r="G51" s="31">
        <f t="shared" si="8"/>
        <v>1</v>
      </c>
      <c r="H51" s="31">
        <f t="shared" si="8"/>
        <v>1</v>
      </c>
      <c r="I51" s="31">
        <f t="shared" si="8"/>
        <v>1</v>
      </c>
      <c r="J51" s="31">
        <f t="shared" si="8"/>
        <v>0</v>
      </c>
      <c r="K51" s="31">
        <f t="shared" si="8"/>
        <v>0</v>
      </c>
      <c r="L51" s="31">
        <f t="shared" si="8"/>
        <v>0</v>
      </c>
      <c r="M51" s="31">
        <f t="shared" si="8"/>
        <v>0</v>
      </c>
      <c r="N51" s="31">
        <f t="shared" si="8"/>
        <v>1</v>
      </c>
      <c r="O51" s="31">
        <f t="shared" si="8"/>
        <v>0</v>
      </c>
      <c r="P51" s="31">
        <f t="shared" si="8"/>
        <v>0</v>
      </c>
      <c r="Q51" s="31">
        <f t="shared" si="8"/>
        <v>1</v>
      </c>
      <c r="R51" s="31">
        <f t="shared" si="8"/>
        <v>0</v>
      </c>
      <c r="S51" s="31">
        <f t="shared" si="8"/>
        <v>0</v>
      </c>
      <c r="T51" s="31">
        <f t="shared" si="8"/>
        <v>0</v>
      </c>
      <c r="U51" s="31">
        <f t="shared" si="8"/>
        <v>0</v>
      </c>
      <c r="V51" s="31">
        <f t="shared" si="8"/>
        <v>0</v>
      </c>
      <c r="W51" s="31">
        <f t="shared" si="8"/>
        <v>1</v>
      </c>
      <c r="X51" s="31">
        <f t="shared" si="8"/>
        <v>2</v>
      </c>
      <c r="Y51" s="31">
        <f t="shared" si="8"/>
        <v>1</v>
      </c>
      <c r="Z51" s="31">
        <f t="shared" si="8"/>
        <v>0</v>
      </c>
      <c r="AA51" s="31">
        <f t="shared" si="8"/>
        <v>0</v>
      </c>
      <c r="AB51" s="31">
        <f t="shared" si="8"/>
        <v>0</v>
      </c>
      <c r="AC51" s="31">
        <f t="shared" si="8"/>
        <v>0</v>
      </c>
      <c r="AD51" s="98">
        <f t="shared" si="7"/>
        <v>10</v>
      </c>
      <c r="AE51" s="41">
        <f t="shared" ref="AE51:AE52" si="9">AD51/$AD$52</f>
        <v>2.5000000000000001E-2</v>
      </c>
    </row>
    <row r="52" spans="4:31">
      <c r="D52" s="42" t="s">
        <v>69</v>
      </c>
      <c r="E52" s="43">
        <f t="shared" ref="E52:AD52" si="10">SUM(E49:E51)</f>
        <v>16</v>
      </c>
      <c r="F52" s="43">
        <f t="shared" si="10"/>
        <v>16</v>
      </c>
      <c r="G52" s="43">
        <f t="shared" si="10"/>
        <v>16</v>
      </c>
      <c r="H52" s="43">
        <f t="shared" si="10"/>
        <v>16</v>
      </c>
      <c r="I52" s="43">
        <f t="shared" si="10"/>
        <v>16</v>
      </c>
      <c r="J52" s="43">
        <f t="shared" si="10"/>
        <v>16</v>
      </c>
      <c r="K52" s="43">
        <f t="shared" si="10"/>
        <v>16</v>
      </c>
      <c r="L52" s="43">
        <f t="shared" si="10"/>
        <v>16</v>
      </c>
      <c r="M52" s="43">
        <f t="shared" si="10"/>
        <v>16</v>
      </c>
      <c r="N52" s="43">
        <f t="shared" si="10"/>
        <v>16</v>
      </c>
      <c r="O52" s="43">
        <f t="shared" si="10"/>
        <v>16</v>
      </c>
      <c r="P52" s="43">
        <f t="shared" si="10"/>
        <v>16</v>
      </c>
      <c r="Q52" s="43">
        <f t="shared" si="10"/>
        <v>16</v>
      </c>
      <c r="R52" s="43">
        <f t="shared" si="10"/>
        <v>16</v>
      </c>
      <c r="S52" s="43">
        <f t="shared" si="10"/>
        <v>16</v>
      </c>
      <c r="T52" s="43">
        <f t="shared" si="10"/>
        <v>16</v>
      </c>
      <c r="U52" s="43">
        <f t="shared" si="10"/>
        <v>16</v>
      </c>
      <c r="V52" s="43">
        <f t="shared" si="10"/>
        <v>16</v>
      </c>
      <c r="W52" s="43">
        <f t="shared" si="10"/>
        <v>16</v>
      </c>
      <c r="X52" s="43">
        <f t="shared" si="10"/>
        <v>16</v>
      </c>
      <c r="Y52" s="43">
        <f t="shared" si="10"/>
        <v>16</v>
      </c>
      <c r="Z52" s="43">
        <f t="shared" si="10"/>
        <v>16</v>
      </c>
      <c r="AA52" s="43">
        <f t="shared" si="10"/>
        <v>16</v>
      </c>
      <c r="AB52" s="43">
        <f t="shared" si="10"/>
        <v>16</v>
      </c>
      <c r="AC52" s="43">
        <f t="shared" si="10"/>
        <v>16</v>
      </c>
      <c r="AD52" s="99">
        <f t="shared" si="10"/>
        <v>400</v>
      </c>
      <c r="AE52" s="44">
        <f t="shared" si="9"/>
        <v>1</v>
      </c>
    </row>
    <row r="53" spans="4:31"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7"/>
    </row>
    <row r="54" spans="4:31">
      <c r="D54" s="4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</row>
    <row r="56" spans="4:31">
      <c r="E56" s="149" t="s">
        <v>75</v>
      </c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1"/>
    </row>
    <row r="57" spans="4:31">
      <c r="E57" s="152" t="s">
        <v>76</v>
      </c>
      <c r="F57" s="153"/>
      <c r="G57" s="153"/>
      <c r="H57" s="153"/>
      <c r="I57" s="153"/>
      <c r="J57" s="154"/>
      <c r="K57" s="183" t="s">
        <v>77</v>
      </c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4" t="s">
        <v>78</v>
      </c>
      <c r="W57" s="185"/>
      <c r="X57" s="185"/>
      <c r="Y57" s="185"/>
      <c r="Z57" s="185"/>
      <c r="AA57" s="185"/>
      <c r="AB57" s="185"/>
      <c r="AC57" s="186"/>
    </row>
    <row r="58" spans="4:31">
      <c r="E58" s="49" t="s">
        <v>17</v>
      </c>
      <c r="F58" s="49" t="s">
        <v>22</v>
      </c>
      <c r="G58" s="49" t="s">
        <v>27</v>
      </c>
      <c r="H58" s="49" t="s">
        <v>32</v>
      </c>
      <c r="I58" s="49" t="s">
        <v>37</v>
      </c>
      <c r="J58" s="100" t="s">
        <v>39</v>
      </c>
      <c r="K58" s="50" t="s">
        <v>18</v>
      </c>
      <c r="L58" s="50" t="s">
        <v>19</v>
      </c>
      <c r="M58" s="50" t="s">
        <v>23</v>
      </c>
      <c r="N58" s="50" t="s">
        <v>24</v>
      </c>
      <c r="O58" s="50" t="s">
        <v>25</v>
      </c>
      <c r="P58" s="50" t="s">
        <v>28</v>
      </c>
      <c r="Q58" s="50" t="s">
        <v>29</v>
      </c>
      <c r="R58" s="50" t="s">
        <v>30</v>
      </c>
      <c r="S58" s="50" t="s">
        <v>33</v>
      </c>
      <c r="T58" s="82" t="s">
        <v>35</v>
      </c>
      <c r="U58" s="82" t="s">
        <v>38</v>
      </c>
      <c r="V58" s="51" t="s">
        <v>20</v>
      </c>
      <c r="W58" s="51" t="s">
        <v>21</v>
      </c>
      <c r="X58" s="52" t="s">
        <v>26</v>
      </c>
      <c r="Y58" s="52" t="s">
        <v>31</v>
      </c>
      <c r="Z58" s="52" t="s">
        <v>34</v>
      </c>
      <c r="AA58" s="52" t="s">
        <v>36</v>
      </c>
      <c r="AB58" s="52" t="s">
        <v>40</v>
      </c>
      <c r="AC58" s="52" t="s">
        <v>41</v>
      </c>
    </row>
    <row r="59" spans="4:31">
      <c r="D59" s="101" t="s">
        <v>71</v>
      </c>
      <c r="E59" s="138">
        <f>SUM(E49,J49,O49,T49,Y49,AA49)</f>
        <v>74</v>
      </c>
      <c r="F59" s="138"/>
      <c r="G59" s="138"/>
      <c r="H59" s="138"/>
      <c r="I59" s="138"/>
      <c r="J59" s="138"/>
      <c r="K59" s="138">
        <f>SUM(F49,G49,K49,L49,M49,P49,Q49,R49,U49,W49,Z49)</f>
        <v>101</v>
      </c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>
        <f>SUM(H49,I49,N49,S49,V49,X49,AB49,AC49)</f>
        <v>56</v>
      </c>
      <c r="W59" s="138"/>
      <c r="X59" s="138"/>
      <c r="Y59" s="138"/>
      <c r="Z59" s="138"/>
      <c r="AA59" s="138"/>
      <c r="AB59" s="138"/>
      <c r="AC59" s="138"/>
      <c r="AD59" s="90">
        <f>SUM(E59:AC59)</f>
        <v>231</v>
      </c>
    </row>
    <row r="60" spans="4:31">
      <c r="D60" s="102" t="s">
        <v>112</v>
      </c>
      <c r="E60" s="142">
        <f>SUM(E50,J50,O50,T50,Y50,AA50)</f>
        <v>21</v>
      </c>
      <c r="F60" s="142"/>
      <c r="G60" s="142"/>
      <c r="H60" s="142"/>
      <c r="I60" s="142"/>
      <c r="J60" s="142"/>
      <c r="K60" s="142">
        <f>SUM(F50,G50,K50,L50,M50,P50,Q50,R50,U50,W50,Z50)</f>
        <v>71</v>
      </c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>
        <f>SUM(H50,I50,N50,S50,V50,X50,AB50,AC50)</f>
        <v>67</v>
      </c>
      <c r="W60" s="142"/>
      <c r="X60" s="142"/>
      <c r="Y60" s="142"/>
      <c r="Z60" s="142"/>
      <c r="AA60" s="142"/>
      <c r="AB60" s="142"/>
      <c r="AC60" s="142"/>
      <c r="AD60" s="97">
        <f t="shared" ref="AD60:AD61" si="11">SUM(E60:AC60)</f>
        <v>159</v>
      </c>
    </row>
    <row r="61" spans="4:31" ht="18.75">
      <c r="D61" s="103" t="s">
        <v>74</v>
      </c>
      <c r="E61" s="130">
        <f>SUM(E51,J51,O51,T51,Y51,AA51)</f>
        <v>1</v>
      </c>
      <c r="F61" s="130"/>
      <c r="G61" s="130"/>
      <c r="H61" s="130"/>
      <c r="I61" s="130"/>
      <c r="J61" s="130"/>
      <c r="K61" s="130">
        <f>SUM(F51,G51,K51,L51,M51,P51,Q51,R51,U51,W51,Z51)</f>
        <v>4</v>
      </c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>
        <f>SUM(H51,I51,N51,S51,V51,X51,AB51,AC51)</f>
        <v>5</v>
      </c>
      <c r="W61" s="130"/>
      <c r="X61" s="130"/>
      <c r="Y61" s="130"/>
      <c r="Z61" s="130"/>
      <c r="AA61" s="130"/>
      <c r="AB61" s="130"/>
      <c r="AC61" s="130"/>
      <c r="AD61" s="98">
        <f t="shared" si="11"/>
        <v>10</v>
      </c>
    </row>
    <row r="62" spans="4:31">
      <c r="D62" s="104" t="s">
        <v>80</v>
      </c>
      <c r="E62" s="134">
        <f>SUM(E59:J61)</f>
        <v>96</v>
      </c>
      <c r="F62" s="134"/>
      <c r="G62" s="134"/>
      <c r="H62" s="134"/>
      <c r="I62" s="134"/>
      <c r="J62" s="134"/>
      <c r="K62" s="134">
        <f>SUM(K59:U61)</f>
        <v>176</v>
      </c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>
        <f>SUM(V59:AC61)</f>
        <v>128</v>
      </c>
      <c r="W62" s="134"/>
      <c r="X62" s="134"/>
      <c r="Y62" s="134"/>
      <c r="Z62" s="134"/>
      <c r="AA62" s="134"/>
      <c r="AB62" s="134"/>
      <c r="AC62" s="134"/>
      <c r="AD62" s="105">
        <f>SUM(E62:AC62)</f>
        <v>400</v>
      </c>
    </row>
    <row r="65" spans="4:7" ht="91.15" customHeight="1">
      <c r="E65" s="64" t="s">
        <v>82</v>
      </c>
      <c r="F65" s="65" t="s">
        <v>77</v>
      </c>
      <c r="G65" s="66" t="s">
        <v>78</v>
      </c>
    </row>
    <row r="66" spans="4:7">
      <c r="D66" s="53" t="s">
        <v>71</v>
      </c>
      <c r="E66" s="67">
        <f>E59/$E$62</f>
        <v>0.77083333333333337</v>
      </c>
      <c r="F66" s="67">
        <f>K59/$K$62</f>
        <v>0.57386363636363635</v>
      </c>
      <c r="G66" s="67">
        <f>V59/$V$62</f>
        <v>0.4375</v>
      </c>
    </row>
    <row r="67" spans="4:7">
      <c r="D67" s="57" t="s">
        <v>84</v>
      </c>
      <c r="E67" s="69">
        <f>E60/$E$62</f>
        <v>0.21875</v>
      </c>
      <c r="F67" s="67">
        <f>K60/$K$62</f>
        <v>0.40340909090909088</v>
      </c>
      <c r="G67" s="67">
        <f>V60/$V$62</f>
        <v>0.5234375</v>
      </c>
    </row>
    <row r="68" spans="4:7" ht="18.75">
      <c r="D68" s="59" t="s">
        <v>74</v>
      </c>
      <c r="E68" s="70">
        <f>E61/$E$62</f>
        <v>1.0416666666666666E-2</v>
      </c>
      <c r="F68" s="67">
        <f>K61/$K$62</f>
        <v>2.2727272727272728E-2</v>
      </c>
      <c r="G68" s="67">
        <f>V61/$V$62</f>
        <v>3.90625E-2</v>
      </c>
    </row>
    <row r="69" spans="4:7">
      <c r="E69" s="47">
        <f>SUM(E66:E68)</f>
        <v>1</v>
      </c>
      <c r="F69" s="47">
        <f t="shared" ref="F69:G69" si="12">SUM(F66:F68)</f>
        <v>1</v>
      </c>
      <c r="G69" s="47">
        <f t="shared" si="12"/>
        <v>1</v>
      </c>
    </row>
    <row r="85" spans="4:30" ht="18.75">
      <c r="D85" s="122" t="s">
        <v>85</v>
      </c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</row>
    <row r="86" spans="4:30" ht="15.75">
      <c r="D86" s="123" t="s">
        <v>86</v>
      </c>
      <c r="E86" s="124"/>
      <c r="F86" s="124"/>
      <c r="G86" s="125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7"/>
    </row>
    <row r="87" spans="4:30" ht="15.75">
      <c r="D87" s="119" t="s">
        <v>87</v>
      </c>
      <c r="E87" s="119"/>
      <c r="F87" s="119"/>
      <c r="G87" s="119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9"/>
    </row>
    <row r="88" spans="4:30" ht="15.75">
      <c r="D88" s="119" t="s">
        <v>88</v>
      </c>
      <c r="E88" s="119"/>
      <c r="F88" s="119"/>
      <c r="G88" s="119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1"/>
    </row>
    <row r="89" spans="4:30" ht="15.75">
      <c r="D89" s="119" t="s">
        <v>89</v>
      </c>
      <c r="E89" s="119"/>
      <c r="F89" s="119"/>
      <c r="G89" s="119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1"/>
    </row>
    <row r="90" spans="4:30" ht="15.75">
      <c r="D90" s="119" t="s">
        <v>90</v>
      </c>
      <c r="E90" s="119"/>
      <c r="F90" s="119"/>
      <c r="G90" s="119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1"/>
    </row>
  </sheetData>
  <mergeCells count="45">
    <mergeCell ref="E8:P8"/>
    <mergeCell ref="R8:V8"/>
    <mergeCell ref="X8:Y8"/>
    <mergeCell ref="AA8:AC8"/>
    <mergeCell ref="AD8:AH8"/>
    <mergeCell ref="D2:AE2"/>
    <mergeCell ref="AD6:AF6"/>
    <mergeCell ref="E7:P7"/>
    <mergeCell ref="R7:V7"/>
    <mergeCell ref="X7:Y7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J57"/>
    <mergeCell ref="K57:U57"/>
    <mergeCell ref="V57:AC57"/>
    <mergeCell ref="Y10:AC10"/>
    <mergeCell ref="E59:J59"/>
    <mergeCell ref="K59:U59"/>
    <mergeCell ref="V59:AC59"/>
    <mergeCell ref="E60:J60"/>
    <mergeCell ref="K60:U60"/>
    <mergeCell ref="V60:AC60"/>
    <mergeCell ref="E61:J61"/>
    <mergeCell ref="K61:U61"/>
    <mergeCell ref="V61:AC61"/>
    <mergeCell ref="E62:J62"/>
    <mergeCell ref="K62:U62"/>
    <mergeCell ref="V62:AC62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D88:G88"/>
    <mergeCell ref="H88:AD88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PRIMERO A</vt:lpstr>
      <vt:lpstr>PRIMERO B</vt:lpstr>
      <vt:lpstr>SEGUNDO A</vt:lpstr>
      <vt:lpstr>SEGUNDO B</vt:lpstr>
      <vt:lpstr>TERCERO A</vt:lpstr>
      <vt:lpstr>TERCERO B</vt:lpstr>
      <vt:lpstr>CUARTO A</vt:lpstr>
      <vt:lpstr>CUARTO B</vt:lpstr>
      <vt:lpstr>QUINTO A</vt:lpstr>
      <vt:lpstr>QUINTO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YUREMA CONDORI</dc:creator>
  <cp:lastModifiedBy>Docente</cp:lastModifiedBy>
  <dcterms:created xsi:type="dcterms:W3CDTF">2024-04-02T14:03:13Z</dcterms:created>
  <dcterms:modified xsi:type="dcterms:W3CDTF">2024-04-08T19:12:37Z</dcterms:modified>
</cp:coreProperties>
</file>