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ADMIN\Desktop\SIRAYA 2024\"/>
    </mc:Choice>
  </mc:AlternateContent>
  <xr:revisionPtr revIDLastSave="0" documentId="8_{B7E644DC-CBFB-4236-8B79-D641A7EEB55F}" xr6:coauthVersionLast="47" xr6:coauthVersionMax="47" xr10:uidLastSave="{00000000-0000-0000-0000-000000000000}"/>
  <bookViews>
    <workbookView xWindow="-120" yWindow="-120" windowWidth="20730" windowHeight="11040" tabRatio="688" activeTab="1" xr2:uid="{00000000-000D-0000-FFFF-FFFF00000000}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F17" i="9"/>
  <c r="AE16" i="9"/>
  <c r="AF16" i="9"/>
  <c r="AE15" i="9"/>
  <c r="AF15" i="9"/>
  <c r="AE14" i="9"/>
  <c r="AF14" i="9"/>
  <c r="AE13" i="9"/>
  <c r="AF13" i="9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68" i="4"/>
  <c r="F66" i="4"/>
  <c r="G66" i="4"/>
  <c r="G67" i="4"/>
  <c r="E67" i="4"/>
  <c r="E68" i="4"/>
  <c r="AE51" i="4"/>
  <c r="AD62" i="4"/>
  <c r="AE50" i="4"/>
  <c r="F69" i="9" l="1"/>
  <c r="G69" i="9"/>
  <c r="F82" i="6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<sst xmlns="http://schemas.openxmlformats.org/spreadsheetml/2006/main" count="1705" uniqueCount="145">
  <si>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</si>
  <si>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</si>
  <si>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</si>
  <si>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</si>
  <si>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</si>
  <si>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</si>
  <si>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</si>
  <si>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</si>
  <si>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</si>
  <si>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</si>
  <si>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</si>
  <si>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</si>
  <si>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</si>
  <si>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</si>
  <si>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</si>
  <si>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</si>
  <si>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</si>
  <si>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</si>
  <si>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</si>
  <si>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</si>
  <si>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</si>
  <si>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</si>
  <si>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</si>
  <si>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</si>
  <si>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</si>
  <si>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</si>
  <si>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</si>
  <si>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</si>
  <si>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</si>
  <si>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</si>
  <si>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</si>
  <si>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</si>
  <si>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</si>
  <si>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</si>
  <si>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</si>
  <si>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</si>
  <si>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</si>
  <si>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</si>
  <si>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</si>
  <si>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</si>
  <si>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</si>
  <si>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</si>
  <si>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</si>
  <si>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</si>
  <si>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</si>
  <si>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</si>
  <si>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</si>
  <si>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</si>
  <si>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</si>
  <si>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</si>
  <si>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</si>
  <si>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</si>
  <si>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</si>
  <si>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</si>
  <si>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</si>
  <si>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</si>
  <si>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</si>
  <si>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</si>
  <si>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</si>
  <si>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</si>
  <si>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</si>
  <si>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</si>
  <si>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</si>
  <si>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</si>
  <si>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</si>
  <si>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</si>
  <si>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</si>
  <si>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</si>
  <si>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</si>
  <si>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</si>
  <si>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</si>
  <si>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</si>
  <si>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</si>
  <si>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</si>
  <si>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</si>
  <si>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</si>
  <si>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</si>
  <si>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</si>
  <si>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</si>
  <si>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</si>
  <si>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</si>
  <si>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</si>
  <si>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</si>
  <si>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</si>
  <si>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</si>
  <si>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</si>
  <si>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</si>
  <si>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</si>
  <si>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</si>
  <si>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</si>
  <si>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</si>
  <si>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</si>
  <si>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</si>
  <si>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</si>
  <si>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</si>
  <si>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</si>
  <si>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</si>
  <si>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ANTONIO CHOQUE, Luis Miguel</t>
  </si>
  <si>
    <t>CHURA MAMANI, Jose Brayan</t>
  </si>
  <si>
    <t>COAQUIRA COAQUERA, Isaias Joel</t>
  </si>
  <si>
    <t>HUALLPA QUISPE, Nataly</t>
  </si>
  <si>
    <t>HUANACUNI CONDORI, Jose David</t>
  </si>
  <si>
    <t>HUANACUNI TURPO, Dania Lizbeth</t>
  </si>
  <si>
    <t>LAQUI CHURA, Ever Heinze</t>
  </si>
  <si>
    <t>MAQUERA ARUHUATA, Oliver Joel</t>
  </si>
  <si>
    <t>MAQUERA CHURA, Delmy Yanira</t>
  </si>
  <si>
    <t>MOLLO CHOQUE, Jhaneth</t>
  </si>
  <si>
    <t>NAVARRO FLORES, Fanny Naddeny</t>
  </si>
  <si>
    <t>MAQUERA FLORES, RUT MELANIA</t>
  </si>
  <si>
    <t>CUTIRI MAMANI,   LIONEL LUBEIMAR</t>
  </si>
  <si>
    <t>CHURA LAQUI,  MAYDA BENILDA</t>
  </si>
  <si>
    <t>NAVARRO MAMANI, YORDAN  IAN</t>
  </si>
  <si>
    <t>CCALLATA LAQUI YULISSA MONICA</t>
  </si>
  <si>
    <t>CCALLATA LAQUI ZARITH YESENIA</t>
  </si>
  <si>
    <t>CHURA LAQUI LISSETH MAYORI</t>
  </si>
  <si>
    <t>COAQUIRA CALLATA LUIS DAVID</t>
  </si>
  <si>
    <t>COAQUIRA QUISPE MAICOL WILDER JAFETT</t>
  </si>
  <si>
    <t>HUALLPA QUISPE GLADYS YANETH</t>
  </si>
  <si>
    <t>LAQUI CHURA LUCY ROCIO</t>
  </si>
  <si>
    <t>MAMANI COAQUIRA LISSETH YOBANA</t>
  </si>
  <si>
    <t>MAMANI MAMANI EVELIN</t>
  </si>
  <si>
    <t>MAMANI PILCO EVELIN ADELAIDA</t>
  </si>
  <si>
    <t>PARI MUÑUICO MAYLET DIONILDA</t>
  </si>
  <si>
    <t>PILCO HUALPA MADELEY</t>
  </si>
  <si>
    <t>TURPO HUACCA MIRIAN NAYMI</t>
  </si>
  <si>
    <t>CACATA VILLALVA JENNY DANITZA</t>
  </si>
  <si>
    <t>CHURA MAMANI EVELIN</t>
  </si>
  <si>
    <t>CUTIRI YAVAR DIANA LISBETH</t>
  </si>
  <si>
    <t>MAMANI INCACUTIPA JUANITO</t>
  </si>
  <si>
    <t>MAQUERA FLORES YESENIA BEATRIZ</t>
  </si>
  <si>
    <t>NAVARRO FLORES FRANK LEE</t>
  </si>
  <si>
    <t>CHURA LAQUI AYRTON JOSUE</t>
  </si>
  <si>
    <t>CHURA MAMANI YULIANA ANYHELI</t>
  </si>
  <si>
    <t>CONDORI HUACCA JHON ALEX</t>
  </si>
  <si>
    <t>HUANACUNI CLAVITEA ULISES ABAD</t>
  </si>
  <si>
    <t>HUANACUNI NINA VIRGILIO OMAR</t>
  </si>
  <si>
    <t>MAMANI ALVARADO RUBEN DAVID</t>
  </si>
  <si>
    <t>MAMANI MAMANI CARLOS BRANDO</t>
  </si>
  <si>
    <t>MAQUERA FLORES EDWIN GONZALO</t>
  </si>
  <si>
    <t>NINA CHURA DAVID ELIAS</t>
  </si>
  <si>
    <t>QUISPE MAMANI MIRIAN DAYSI</t>
  </si>
  <si>
    <t>SIRAYA</t>
  </si>
  <si>
    <t>JUDITH MARIBEL ALANOCA CORI</t>
  </si>
  <si>
    <t>U</t>
  </si>
  <si>
    <t>LUZ MARY QUISPE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</si>
</sst>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10"/>
      <color rgb="FF000000"/>
      <name val="Trebuchet MS"/>
      <family val="2"/>
    </font>
    <font>
      <sz val="11"/>
      <color rgb="FF000000"/>
      <name val="Trebuchet MS"/>
      <family val="2"/>
    </font>
    <font>
      <sz val="10"/>
      <color theme="1"/>
      <name val="Calibri"/>
      <family val="2"/>
      <scheme val="minor"/>
    </font>
    <font>
      <b/>
      <sz val="10"/>
      <color rgb="FF000000"/>
      <name val="Trebuchet MS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55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58" fillId="0" borderId="21" xfId="0" applyFont="1" applyBorder="1" applyAlignment="1">
      <alignment horizontal="center" vertical="top" wrapText="1" readingOrder="1"/>
    </xf>
    <xf numFmtId="0" fontId="59" fillId="0" borderId="21" xfId="0" applyFont="1" applyBorder="1" applyAlignment="1">
      <alignment horizontal="left" vertical="top" wrapText="1" readingOrder="1"/>
    </xf>
    <xf numFmtId="0" fontId="0" fillId="0" borderId="2" xfId="0" applyFont="1" applyBorder="1" applyAlignment="1">
      <alignment horizontal="left" readingOrder="1"/>
    </xf>
    <xf numFmtId="0" fontId="60" fillId="0" borderId="2" xfId="0" applyFont="1" applyBorder="1" applyAlignment="1">
      <alignment horizontal="left"/>
    </xf>
    <xf numFmtId="0" fontId="61" fillId="0" borderId="21" xfId="0" applyFont="1" applyBorder="1" applyAlignment="1">
      <alignment horizontal="center" vertical="top" wrapText="1" readingOrder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34" borderId="2" xfId="0" applyFont="1" applyFill="1" applyBorder="1" applyAlignment="1">
      <alignment horizontal="center"/>
    </xf>
    <xf numFmtId="0" fontId="41" fillId="26" borderId="2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0" fillId="17" borderId="2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</cellXfs>
  <cellStyles count="4">
    <cellStyle name="left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0.36</c:v>
                </c:pt>
                <c:pt idx="1">
                  <c:v>0.64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0.6</c:v>
                </c:pt>
                <c:pt idx="1">
                  <c:v>0.35227272727272729</c:v>
                </c:pt>
                <c:pt idx="2">
                  <c:v>0.15277777777777779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0.4</c:v>
                </c:pt>
                <c:pt idx="1">
                  <c:v>0.64772727272727271</c:v>
                </c:pt>
                <c:pt idx="2">
                  <c:v>0.84722222222222221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03264"/>
        <c:axId val="115805184"/>
      </c:barChart>
      <c:catAx>
        <c:axId val="11580326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5805184"/>
        <c:crosses val="autoZero"/>
        <c:auto val="1"/>
        <c:lblAlgn val="ctr"/>
        <c:lblOffset val="100"/>
        <c:noMultiLvlLbl val="0"/>
      </c:catAx>
      <c:valAx>
        <c:axId val="1158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58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0.6</c:v>
                </c:pt>
                <c:pt idx="1">
                  <c:v>0.35714285714285715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0.4</c:v>
                </c:pt>
                <c:pt idx="1">
                  <c:v>0.6428571428571429</c:v>
                </c:pt>
                <c:pt idx="2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935296"/>
        <c:axId val="114937216"/>
      </c:barChart>
      <c:catAx>
        <c:axId val="1149352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4937216"/>
        <c:crosses val="autoZero"/>
        <c:auto val="1"/>
        <c:lblAlgn val="ctr"/>
        <c:lblOffset val="100"/>
        <c:noMultiLvlLbl val="0"/>
      </c:catAx>
      <c:valAx>
        <c:axId val="11493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493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0.32800000000000001</c:v>
                </c:pt>
                <c:pt idx="1">
                  <c:v>0</c:v>
                </c:pt>
                <c:pt idx="2">
                  <c:v>0.67200000000000004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0.36</c:v>
                </c:pt>
                <c:pt idx="1">
                  <c:v>0.35</c:v>
                </c:pt>
                <c:pt idx="2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0.64</c:v>
                </c:pt>
                <c:pt idx="1">
                  <c:v>0.65</c:v>
                </c:pt>
                <c:pt idx="2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4090752"/>
        <c:axId val="114092288"/>
      </c:barChart>
      <c:catAx>
        <c:axId val="11409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4092288"/>
        <c:crosses val="autoZero"/>
        <c:auto val="1"/>
        <c:lblAlgn val="ctr"/>
        <c:lblOffset val="100"/>
        <c:noMultiLvlLbl val="0"/>
      </c:catAx>
      <c:valAx>
        <c:axId val="1140922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409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0.27692307692307694</c:v>
                </c:pt>
                <c:pt idx="1">
                  <c:v>0.71692307692307689</c:v>
                </c:pt>
                <c:pt idx="2">
                  <c:v>6.1538461538461538E-3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0.34615384615384615</c:v>
                </c:pt>
                <c:pt idx="1">
                  <c:v>0.26923076923076922</c:v>
                </c:pt>
                <c:pt idx="2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0.64102564102564108</c:v>
                </c:pt>
                <c:pt idx="1">
                  <c:v>0.73076923076923073</c:v>
                </c:pt>
                <c:pt idx="2">
                  <c:v>0.75824175824175821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1.282051282051282E-2</c:v>
                </c:pt>
                <c:pt idx="1">
                  <c:v>0</c:v>
                </c:pt>
                <c:pt idx="2">
                  <c:v>1.098901098901099E-2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31232"/>
        <c:axId val="115633152"/>
      </c:barChart>
      <c:catAx>
        <c:axId val="11563123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5633152"/>
        <c:crosses val="autoZero"/>
        <c:auto val="1"/>
        <c:lblAlgn val="ctr"/>
        <c:lblOffset val="100"/>
        <c:noMultiLvlLbl val="0"/>
      </c:catAx>
      <c:valAx>
        <c:axId val="11563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563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0.32666666666666666</c:v>
                </c:pt>
                <c:pt idx="1">
                  <c:v>0.67333333333333334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0.3611111111111111</c:v>
                </c:pt>
                <c:pt idx="1">
                  <c:v>0.31818181818181818</c:v>
                </c:pt>
                <c:pt idx="2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0.63888888888888884</c:v>
                </c:pt>
                <c:pt idx="1">
                  <c:v>0.68181818181818177</c:v>
                </c:pt>
                <c:pt idx="2">
                  <c:v>0.6875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03872"/>
        <c:axId val="115505792"/>
      </c:barChart>
      <c:catAx>
        <c:axId val="11550387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5505792"/>
        <c:crosses val="autoZero"/>
        <c:auto val="1"/>
        <c:lblAlgn val="ctr"/>
        <c:lblOffset val="100"/>
        <c:noMultiLvlLbl val="0"/>
      </c:catAx>
      <c:valAx>
        <c:axId val="11550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55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0.33</c:v>
                </c:pt>
                <c:pt idx="1">
                  <c:v>0.67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97"/>
  <sheetViews>
    <sheetView zoomScale="65" zoomScaleNormal="65" workbookViewId="0">
      <selection activeCell="E8" sqref="E8:P8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8.5" x14ac:dyDescent="0.35">
      <c r="D2" s="161" t="s">
        <v>67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</row>
    <row r="6" spans="3:35" x14ac:dyDescent="0.25">
      <c r="AD6" s="145"/>
      <c r="AE6" s="145"/>
    </row>
    <row r="7" spans="3:35" ht="22.15" customHeight="1" x14ac:dyDescent="0.35">
      <c r="D7" s="135" t="s">
        <v>68</v>
      </c>
      <c r="E7" s="164" t="s">
        <v>141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  <c r="R7" s="163" t="s">
        <v>69</v>
      </c>
      <c r="S7" s="163"/>
      <c r="T7" s="163"/>
      <c r="U7" s="163"/>
      <c r="V7" s="163"/>
      <c r="X7" s="159">
        <v>4</v>
      </c>
      <c r="Y7" s="160"/>
    </row>
    <row r="8" spans="3:35" ht="22.15" customHeight="1" x14ac:dyDescent="0.35">
      <c r="D8" s="136" t="s">
        <v>47</v>
      </c>
      <c r="E8" s="162" t="s">
        <v>144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56"/>
      <c r="R8" s="163" t="s">
        <v>78</v>
      </c>
      <c r="S8" s="163"/>
      <c r="T8" s="163"/>
      <c r="U8" s="163"/>
      <c r="V8" s="163"/>
      <c r="X8" s="159" t="s">
        <v>143</v>
      </c>
      <c r="Y8" s="160"/>
      <c r="Z8" s="68"/>
      <c r="AA8" s="68"/>
      <c r="AD8" s="158"/>
      <c r="AE8" s="158"/>
      <c r="AF8" s="158"/>
      <c r="AG8" s="158"/>
      <c r="AH8" s="158"/>
    </row>
    <row r="9" spans="3:35" x14ac:dyDescent="0.2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 x14ac:dyDescent="0.25">
      <c r="C10" s="168" t="s">
        <v>38</v>
      </c>
      <c r="D10" s="169"/>
      <c r="E10" s="173" t="s">
        <v>92</v>
      </c>
      <c r="F10" s="174"/>
      <c r="G10" s="174"/>
      <c r="H10" s="174"/>
      <c r="I10" s="175"/>
      <c r="J10" s="170" t="s">
        <v>93</v>
      </c>
      <c r="K10" s="171"/>
      <c r="L10" s="171"/>
      <c r="M10" s="171"/>
      <c r="N10" s="172"/>
      <c r="O10" s="170" t="s">
        <v>94</v>
      </c>
      <c r="P10" s="171"/>
      <c r="Q10" s="171"/>
      <c r="R10" s="171"/>
      <c r="S10" s="172"/>
      <c r="T10" s="170" t="s">
        <v>95</v>
      </c>
      <c r="U10" s="171"/>
      <c r="V10" s="171"/>
      <c r="W10" s="171"/>
      <c r="X10" s="172"/>
      <c r="Y10" s="170" t="s">
        <v>96</v>
      </c>
      <c r="Z10" s="171"/>
      <c r="AA10" s="171"/>
      <c r="AB10" s="171"/>
      <c r="AC10" s="172"/>
      <c r="AD10" s="167" t="s">
        <v>41</v>
      </c>
      <c r="AE10" s="167"/>
      <c r="AF10" s="167"/>
    </row>
    <row r="11" spans="3:35" ht="22.15" customHeight="1" thickBot="1" x14ac:dyDescent="0.3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 x14ac:dyDescent="0.25">
      <c r="C12" s="57">
        <v>1</v>
      </c>
      <c r="D12" s="152" t="s">
        <v>110</v>
      </c>
      <c r="E12" s="151" t="s">
        <v>51</v>
      </c>
      <c r="F12" s="155" t="s">
        <v>44</v>
      </c>
      <c r="G12" s="64" t="s">
        <v>51</v>
      </c>
      <c r="H12" s="64" t="s">
        <v>51</v>
      </c>
      <c r="I12" s="64" t="s">
        <v>51</v>
      </c>
      <c r="J12" s="64" t="s">
        <v>51</v>
      </c>
      <c r="K12" s="64" t="s">
        <v>44</v>
      </c>
      <c r="L12" s="64" t="s">
        <v>44</v>
      </c>
      <c r="M12" s="64" t="s">
        <v>44</v>
      </c>
      <c r="N12" s="64" t="s">
        <v>44</v>
      </c>
      <c r="O12" s="64" t="s">
        <v>51</v>
      </c>
      <c r="P12" s="64" t="s">
        <v>44</v>
      </c>
      <c r="Q12" s="64" t="s">
        <v>51</v>
      </c>
      <c r="R12" s="64" t="s">
        <v>44</v>
      </c>
      <c r="S12" s="64" t="s">
        <v>44</v>
      </c>
      <c r="T12" s="64" t="s">
        <v>51</v>
      </c>
      <c r="U12" s="64" t="s">
        <v>44</v>
      </c>
      <c r="V12" s="64" t="s">
        <v>44</v>
      </c>
      <c r="W12" s="64" t="s">
        <v>51</v>
      </c>
      <c r="X12" s="64" t="s">
        <v>44</v>
      </c>
      <c r="Y12" s="64" t="s">
        <v>51</v>
      </c>
      <c r="Z12" s="64" t="s">
        <v>51</v>
      </c>
      <c r="AA12" s="64" t="s">
        <v>51</v>
      </c>
      <c r="AB12" s="64" t="s">
        <v>44</v>
      </c>
      <c r="AC12" s="64" t="s">
        <v>44</v>
      </c>
      <c r="AD12" s="115">
        <f>COUNTIF(E12:AC12,"✔")</f>
        <v>12</v>
      </c>
      <c r="AE12" s="117">
        <f>COUNTIF(E12:AC12,"X")</f>
        <v>13</v>
      </c>
      <c r="AF12" s="119">
        <f>COUNTIF(E12:AC12,"–")</f>
        <v>0</v>
      </c>
      <c r="AH12" s="156" t="s">
        <v>46</v>
      </c>
      <c r="AI12" s="157"/>
    </row>
    <row r="13" spans="3:35" ht="19.149999999999999" customHeight="1" x14ac:dyDescent="0.25">
      <c r="C13" s="57">
        <v>2</v>
      </c>
      <c r="D13" s="153" t="s">
        <v>109</v>
      </c>
      <c r="E13" s="64" t="s">
        <v>44</v>
      </c>
      <c r="F13" s="64" t="s">
        <v>44</v>
      </c>
      <c r="G13" s="64" t="s">
        <v>51</v>
      </c>
      <c r="H13" s="64" t="s">
        <v>44</v>
      </c>
      <c r="I13" s="64" t="s">
        <v>51</v>
      </c>
      <c r="J13" s="64" t="s">
        <v>51</v>
      </c>
      <c r="K13" s="64" t="s">
        <v>44</v>
      </c>
      <c r="L13" s="64" t="s">
        <v>44</v>
      </c>
      <c r="M13" s="64" t="s">
        <v>44</v>
      </c>
      <c r="N13" s="64" t="s">
        <v>51</v>
      </c>
      <c r="O13" s="64" t="s">
        <v>51</v>
      </c>
      <c r="P13" s="64" t="s">
        <v>51</v>
      </c>
      <c r="Q13" s="64" t="s">
        <v>51</v>
      </c>
      <c r="R13" s="64" t="s">
        <v>51</v>
      </c>
      <c r="S13" s="64" t="s">
        <v>44</v>
      </c>
      <c r="T13" s="64" t="s">
        <v>51</v>
      </c>
      <c r="U13" s="64" t="s">
        <v>44</v>
      </c>
      <c r="V13" s="64" t="s">
        <v>44</v>
      </c>
      <c r="W13" s="64" t="s">
        <v>51</v>
      </c>
      <c r="X13" s="64" t="s">
        <v>44</v>
      </c>
      <c r="Y13" s="64" t="s">
        <v>51</v>
      </c>
      <c r="Z13" s="64" t="s">
        <v>44</v>
      </c>
      <c r="AA13" s="64" t="s">
        <v>51</v>
      </c>
      <c r="AB13" s="64" t="s">
        <v>44</v>
      </c>
      <c r="AC13" s="64" t="s">
        <v>44</v>
      </c>
      <c r="AD13" s="115">
        <f t="shared" ref="AD13:AD45" si="0">COUNTIF(E13:AC13,"✔")</f>
        <v>12</v>
      </c>
      <c r="AE13" s="117">
        <f t="shared" ref="AE13:AE45" si="1">COUNTIF(E13:AC13,"X")</f>
        <v>13</v>
      </c>
      <c r="AF13" s="119">
        <f t="shared" ref="AF13:AF45" si="2">COUNTIF(E13:AC13,"–")</f>
        <v>0</v>
      </c>
      <c r="AH13" s="70" t="s">
        <v>48</v>
      </c>
      <c r="AI13" s="71" t="s">
        <v>51</v>
      </c>
    </row>
    <row r="14" spans="3:35" ht="19.149999999999999" customHeight="1" x14ac:dyDescent="0.25">
      <c r="C14" s="57">
        <v>3</v>
      </c>
      <c r="D14" s="153" t="s">
        <v>108</v>
      </c>
      <c r="E14" s="64" t="s">
        <v>44</v>
      </c>
      <c r="F14" s="64" t="s">
        <v>44</v>
      </c>
      <c r="G14" s="64" t="s">
        <v>51</v>
      </c>
      <c r="H14" s="64" t="s">
        <v>44</v>
      </c>
      <c r="I14" s="64" t="s">
        <v>44</v>
      </c>
      <c r="J14" s="64" t="s">
        <v>44</v>
      </c>
      <c r="K14" s="64" t="s">
        <v>44</v>
      </c>
      <c r="L14" s="64" t="s">
        <v>44</v>
      </c>
      <c r="M14" s="64" t="s">
        <v>44</v>
      </c>
      <c r="N14" s="64" t="s">
        <v>44</v>
      </c>
      <c r="O14" s="64" t="s">
        <v>44</v>
      </c>
      <c r="P14" s="64" t="s">
        <v>44</v>
      </c>
      <c r="Q14" s="64" t="s">
        <v>44</v>
      </c>
      <c r="R14" s="64" t="s">
        <v>44</v>
      </c>
      <c r="S14" s="64" t="s">
        <v>44</v>
      </c>
      <c r="T14" s="64" t="s">
        <v>44</v>
      </c>
      <c r="U14" s="64" t="s">
        <v>44</v>
      </c>
      <c r="V14" s="64" t="s">
        <v>44</v>
      </c>
      <c r="W14" s="64" t="s">
        <v>51</v>
      </c>
      <c r="X14" s="64" t="s">
        <v>51</v>
      </c>
      <c r="Y14" s="64" t="s">
        <v>44</v>
      </c>
      <c r="Z14" s="64" t="s">
        <v>44</v>
      </c>
      <c r="AA14" s="64" t="s">
        <v>44</v>
      </c>
      <c r="AB14" s="64" t="s">
        <v>44</v>
      </c>
      <c r="AC14" s="64" t="s">
        <v>44</v>
      </c>
      <c r="AD14" s="115">
        <f t="shared" si="0"/>
        <v>3</v>
      </c>
      <c r="AE14" s="117">
        <f t="shared" si="1"/>
        <v>22</v>
      </c>
      <c r="AF14" s="119">
        <f t="shared" si="2"/>
        <v>0</v>
      </c>
      <c r="AH14" s="70" t="s">
        <v>49</v>
      </c>
      <c r="AI14" s="72" t="s">
        <v>44</v>
      </c>
    </row>
    <row r="15" spans="3:35" ht="19.149999999999999" customHeight="1" thickBot="1" x14ac:dyDescent="0.3">
      <c r="C15" s="57">
        <v>4</v>
      </c>
      <c r="D15" s="153" t="s">
        <v>111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15">
        <f t="shared" si="0"/>
        <v>0</v>
      </c>
      <c r="AE15" s="117">
        <f t="shared" si="1"/>
        <v>0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 x14ac:dyDescent="0.25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15">
        <f t="shared" si="0"/>
        <v>0</v>
      </c>
      <c r="AE16" s="117">
        <f t="shared" si="1"/>
        <v>0</v>
      </c>
      <c r="AF16" s="119">
        <f t="shared" si="2"/>
        <v>0</v>
      </c>
      <c r="AH16" s="62"/>
      <c r="AI16" s="62"/>
    </row>
    <row r="17" spans="3:32" ht="19.149999999999999" customHeight="1" x14ac:dyDescent="0.2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15">
        <f t="shared" si="0"/>
        <v>0</v>
      </c>
      <c r="AE17" s="117">
        <f t="shared" si="1"/>
        <v>0</v>
      </c>
      <c r="AF17" s="119">
        <f t="shared" si="2"/>
        <v>0</v>
      </c>
    </row>
    <row r="18" spans="3:32" ht="19.149999999999999" customHeight="1" x14ac:dyDescent="0.2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15">
        <f t="shared" si="0"/>
        <v>0</v>
      </c>
      <c r="AE18" s="117">
        <f t="shared" si="1"/>
        <v>0</v>
      </c>
      <c r="AF18" s="119">
        <f t="shared" si="2"/>
        <v>0</v>
      </c>
    </row>
    <row r="19" spans="3:32" ht="19.149999999999999" customHeight="1" x14ac:dyDescent="0.2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15">
        <f t="shared" si="0"/>
        <v>0</v>
      </c>
      <c r="AE19" s="117">
        <f t="shared" si="1"/>
        <v>0</v>
      </c>
      <c r="AF19" s="119">
        <f t="shared" si="2"/>
        <v>0</v>
      </c>
    </row>
    <row r="20" spans="3:32" ht="19.149999999999999" customHeight="1" x14ac:dyDescent="0.2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3:32" ht="19.149999999999999" customHeight="1" x14ac:dyDescent="0.2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3:32" ht="19.149999999999999" customHeight="1" x14ac:dyDescent="0.2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3:32" ht="19.149999999999999" customHeight="1" x14ac:dyDescent="0.2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3:32" ht="19.149999999999999" customHeight="1" x14ac:dyDescent="0.2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3:32" ht="19.149999999999999" customHeight="1" x14ac:dyDescent="0.2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3:32" ht="19.149999999999999" customHeight="1" x14ac:dyDescent="0.2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3:32" ht="19.149999999999999" customHeight="1" x14ac:dyDescent="0.2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3:32" ht="19.149999999999999" customHeight="1" x14ac:dyDescent="0.2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3:32" ht="19.149999999999999" customHeight="1" x14ac:dyDescent="0.2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3:32" ht="19.149999999999999" customHeight="1" x14ac:dyDescent="0.2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3:32" ht="19.149999999999999" customHeight="1" x14ac:dyDescent="0.2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3:32" ht="19.149999999999999" customHeight="1" x14ac:dyDescent="0.2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3:32" ht="19.149999999999999" customHeight="1" x14ac:dyDescent="0.2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3:32" ht="19.149999999999999" customHeight="1" x14ac:dyDescent="0.2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3:32" ht="19.149999999999999" customHeight="1" x14ac:dyDescent="0.2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3:32" ht="19.149999999999999" customHeight="1" x14ac:dyDescent="0.2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3:32" ht="19.149999999999999" customHeight="1" x14ac:dyDescent="0.2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3:32" ht="19.149999999999999" customHeight="1" x14ac:dyDescent="0.2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3:32" ht="19.149999999999999" customHeight="1" x14ac:dyDescent="0.2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3:32" ht="19.149999999999999" customHeight="1" x14ac:dyDescent="0.2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3:32" ht="19.149999999999999" customHeight="1" x14ac:dyDescent="0.2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3:32" ht="19.149999999999999" customHeight="1" x14ac:dyDescent="0.2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3:32" ht="19.149999999999999" customHeight="1" x14ac:dyDescent="0.2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3:32" ht="19.149999999999999" customHeight="1" x14ac:dyDescent="0.2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3:32" ht="19.149999999999999" customHeight="1" x14ac:dyDescent="0.2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ht="18" customHeight="1" x14ac:dyDescent="0.25">
      <c r="C49" s="1"/>
      <c r="D49" s="10" t="s">
        <v>35</v>
      </c>
      <c r="E49" s="12">
        <f>COUNTIF(E12:E45,"✔")</f>
        <v>1</v>
      </c>
      <c r="F49" s="12">
        <f t="shared" ref="F49:AC49" si="3">COUNTIF(F12:F45,"✔")</f>
        <v>0</v>
      </c>
      <c r="G49" s="12">
        <f t="shared" si="3"/>
        <v>3</v>
      </c>
      <c r="H49" s="12">
        <f t="shared" si="3"/>
        <v>1</v>
      </c>
      <c r="I49" s="12">
        <f t="shared" si="3"/>
        <v>2</v>
      </c>
      <c r="J49" s="12">
        <f t="shared" si="3"/>
        <v>2</v>
      </c>
      <c r="K49" s="12">
        <f t="shared" si="3"/>
        <v>0</v>
      </c>
      <c r="L49" s="12">
        <f t="shared" si="3"/>
        <v>0</v>
      </c>
      <c r="M49" s="12">
        <f t="shared" si="3"/>
        <v>0</v>
      </c>
      <c r="N49" s="12">
        <f t="shared" si="3"/>
        <v>1</v>
      </c>
      <c r="O49" s="12">
        <f t="shared" si="3"/>
        <v>2</v>
      </c>
      <c r="P49" s="12">
        <f t="shared" si="3"/>
        <v>1</v>
      </c>
      <c r="Q49" s="12">
        <f t="shared" si="3"/>
        <v>2</v>
      </c>
      <c r="R49" s="12">
        <f t="shared" si="3"/>
        <v>1</v>
      </c>
      <c r="S49" s="12">
        <f t="shared" si="3"/>
        <v>0</v>
      </c>
      <c r="T49" s="12">
        <f t="shared" si="3"/>
        <v>2</v>
      </c>
      <c r="U49" s="12">
        <f t="shared" si="3"/>
        <v>0</v>
      </c>
      <c r="V49" s="12">
        <f t="shared" si="3"/>
        <v>0</v>
      </c>
      <c r="W49" s="12">
        <f t="shared" si="3"/>
        <v>3</v>
      </c>
      <c r="X49" s="12">
        <f t="shared" si="3"/>
        <v>1</v>
      </c>
      <c r="Y49" s="12">
        <f t="shared" si="3"/>
        <v>2</v>
      </c>
      <c r="Z49" s="12">
        <f t="shared" si="3"/>
        <v>1</v>
      </c>
      <c r="AA49" s="12">
        <f t="shared" si="3"/>
        <v>2</v>
      </c>
      <c r="AB49" s="12">
        <f t="shared" si="3"/>
        <v>0</v>
      </c>
      <c r="AC49" s="12">
        <f t="shared" si="3"/>
        <v>0</v>
      </c>
      <c r="AD49" s="91">
        <f>SUM(E49:AC49)</f>
        <v>27</v>
      </c>
      <c r="AE49" s="14">
        <f>AD49/$AD$52</f>
        <v>0.36</v>
      </c>
    </row>
    <row r="50" spans="3:31" ht="18" customHeight="1" x14ac:dyDescent="0.25">
      <c r="C50" s="1"/>
      <c r="D50" s="69" t="s">
        <v>56</v>
      </c>
      <c r="E50" s="12">
        <f t="shared" ref="E50:AC50" si="4">COUNTIF(E12:E45,"X")</f>
        <v>2</v>
      </c>
      <c r="F50" s="12">
        <f t="shared" si="4"/>
        <v>3</v>
      </c>
      <c r="G50" s="12">
        <f t="shared" si="4"/>
        <v>0</v>
      </c>
      <c r="H50" s="12">
        <f t="shared" si="4"/>
        <v>2</v>
      </c>
      <c r="I50" s="12">
        <f t="shared" si="4"/>
        <v>1</v>
      </c>
      <c r="J50" s="12">
        <f t="shared" si="4"/>
        <v>1</v>
      </c>
      <c r="K50" s="12">
        <f t="shared" si="4"/>
        <v>3</v>
      </c>
      <c r="L50" s="12">
        <f t="shared" si="4"/>
        <v>3</v>
      </c>
      <c r="M50" s="12">
        <f t="shared" si="4"/>
        <v>3</v>
      </c>
      <c r="N50" s="12">
        <f t="shared" si="4"/>
        <v>2</v>
      </c>
      <c r="O50" s="12">
        <f t="shared" si="4"/>
        <v>1</v>
      </c>
      <c r="P50" s="12">
        <f t="shared" si="4"/>
        <v>2</v>
      </c>
      <c r="Q50" s="12">
        <f t="shared" si="4"/>
        <v>1</v>
      </c>
      <c r="R50" s="12">
        <f t="shared" si="4"/>
        <v>2</v>
      </c>
      <c r="S50" s="12">
        <f t="shared" si="4"/>
        <v>3</v>
      </c>
      <c r="T50" s="12">
        <f t="shared" si="4"/>
        <v>1</v>
      </c>
      <c r="U50" s="12">
        <f t="shared" si="4"/>
        <v>3</v>
      </c>
      <c r="V50" s="12">
        <f t="shared" si="4"/>
        <v>3</v>
      </c>
      <c r="W50" s="12">
        <f t="shared" si="4"/>
        <v>0</v>
      </c>
      <c r="X50" s="12">
        <f t="shared" si="4"/>
        <v>2</v>
      </c>
      <c r="Y50" s="12">
        <f t="shared" si="4"/>
        <v>1</v>
      </c>
      <c r="Z50" s="12">
        <f t="shared" si="4"/>
        <v>2</v>
      </c>
      <c r="AA50" s="12">
        <f t="shared" si="4"/>
        <v>1</v>
      </c>
      <c r="AB50" s="12">
        <f t="shared" si="4"/>
        <v>3</v>
      </c>
      <c r="AC50" s="12">
        <f t="shared" si="4"/>
        <v>3</v>
      </c>
      <c r="AD50" s="92">
        <f>SUM(E50:AC50)</f>
        <v>48</v>
      </c>
      <c r="AE50" s="15">
        <f>AD50/$AD$52</f>
        <v>0.64</v>
      </c>
    </row>
    <row r="51" spans="3:31" ht="18" customHeight="1" x14ac:dyDescent="0.3">
      <c r="C51" s="1"/>
      <c r="D51" s="43" t="s">
        <v>32</v>
      </c>
      <c r="E51" s="12">
        <f t="shared" ref="E51:AC51" si="5">COUNTIF(E12:E45,"–")</f>
        <v>0</v>
      </c>
      <c r="F51" s="12">
        <f t="shared" si="5"/>
        <v>0</v>
      </c>
      <c r="G51" s="12">
        <f t="shared" si="5"/>
        <v>0</v>
      </c>
      <c r="H51" s="12">
        <f t="shared" si="5"/>
        <v>0</v>
      </c>
      <c r="I51" s="12">
        <f t="shared" si="5"/>
        <v>0</v>
      </c>
      <c r="J51" s="12">
        <f t="shared" si="5"/>
        <v>0</v>
      </c>
      <c r="K51" s="12">
        <f t="shared" si="5"/>
        <v>0</v>
      </c>
      <c r="L51" s="12">
        <f t="shared" si="5"/>
        <v>0</v>
      </c>
      <c r="M51" s="12">
        <f t="shared" si="5"/>
        <v>0</v>
      </c>
      <c r="N51" s="12">
        <f t="shared" si="5"/>
        <v>0</v>
      </c>
      <c r="O51" s="12">
        <f t="shared" si="5"/>
        <v>0</v>
      </c>
      <c r="P51" s="12">
        <f t="shared" si="5"/>
        <v>0</v>
      </c>
      <c r="Q51" s="12">
        <f t="shared" si="5"/>
        <v>0</v>
      </c>
      <c r="R51" s="12">
        <f t="shared" si="5"/>
        <v>0</v>
      </c>
      <c r="S51" s="12">
        <f t="shared" si="5"/>
        <v>0</v>
      </c>
      <c r="T51" s="12">
        <f t="shared" si="5"/>
        <v>0</v>
      </c>
      <c r="U51" s="12">
        <f t="shared" si="5"/>
        <v>0</v>
      </c>
      <c r="V51" s="12">
        <f t="shared" si="5"/>
        <v>0</v>
      </c>
      <c r="W51" s="12">
        <f t="shared" si="5"/>
        <v>0</v>
      </c>
      <c r="X51" s="12">
        <f t="shared" si="5"/>
        <v>0</v>
      </c>
      <c r="Y51" s="12">
        <f t="shared" si="5"/>
        <v>0</v>
      </c>
      <c r="Z51" s="12">
        <f t="shared" si="5"/>
        <v>0</v>
      </c>
      <c r="AA51" s="12">
        <f t="shared" si="5"/>
        <v>0</v>
      </c>
      <c r="AB51" s="12">
        <f t="shared" si="5"/>
        <v>0</v>
      </c>
      <c r="AC51" s="12">
        <f t="shared" si="5"/>
        <v>0</v>
      </c>
      <c r="AD51" s="93">
        <f t="shared" ref="AD51" si="6">SUM(E51:AC51)</f>
        <v>0</v>
      </c>
      <c r="AE51" s="17">
        <f t="shared" ref="AE51:AE52" si="7">AD51/$AD$52</f>
        <v>0</v>
      </c>
    </row>
    <row r="52" spans="3:31" x14ac:dyDescent="0.25">
      <c r="C52" s="1"/>
      <c r="D52" s="13" t="s">
        <v>30</v>
      </c>
      <c r="E52" s="22">
        <f t="shared" ref="E52:AD52" si="8">SUM(E49:E51)</f>
        <v>3</v>
      </c>
      <c r="F52" s="22">
        <f t="shared" si="8"/>
        <v>3</v>
      </c>
      <c r="G52" s="22">
        <f t="shared" si="8"/>
        <v>3</v>
      </c>
      <c r="H52" s="22">
        <f t="shared" si="8"/>
        <v>3</v>
      </c>
      <c r="I52" s="22">
        <f t="shared" si="8"/>
        <v>3</v>
      </c>
      <c r="J52" s="22">
        <f t="shared" si="8"/>
        <v>3</v>
      </c>
      <c r="K52" s="22">
        <f t="shared" si="8"/>
        <v>3</v>
      </c>
      <c r="L52" s="22">
        <f t="shared" si="8"/>
        <v>3</v>
      </c>
      <c r="M52" s="22">
        <f t="shared" si="8"/>
        <v>3</v>
      </c>
      <c r="N52" s="22">
        <f t="shared" si="8"/>
        <v>3</v>
      </c>
      <c r="O52" s="22">
        <f t="shared" si="8"/>
        <v>3</v>
      </c>
      <c r="P52" s="22">
        <f t="shared" si="8"/>
        <v>3</v>
      </c>
      <c r="Q52" s="22">
        <f t="shared" si="8"/>
        <v>3</v>
      </c>
      <c r="R52" s="22">
        <f t="shared" si="8"/>
        <v>3</v>
      </c>
      <c r="S52" s="22">
        <f t="shared" si="8"/>
        <v>3</v>
      </c>
      <c r="T52" s="22">
        <f t="shared" si="8"/>
        <v>3</v>
      </c>
      <c r="U52" s="22">
        <f t="shared" si="8"/>
        <v>3</v>
      </c>
      <c r="V52" s="22">
        <f t="shared" si="8"/>
        <v>3</v>
      </c>
      <c r="W52" s="22">
        <f t="shared" si="8"/>
        <v>3</v>
      </c>
      <c r="X52" s="22">
        <f t="shared" si="8"/>
        <v>3</v>
      </c>
      <c r="Y52" s="22">
        <f t="shared" si="8"/>
        <v>3</v>
      </c>
      <c r="Z52" s="22">
        <f t="shared" si="8"/>
        <v>3</v>
      </c>
      <c r="AA52" s="22">
        <f t="shared" si="8"/>
        <v>3</v>
      </c>
      <c r="AB52" s="22">
        <f t="shared" si="8"/>
        <v>3</v>
      </c>
      <c r="AC52" s="22">
        <f t="shared" si="8"/>
        <v>3</v>
      </c>
      <c r="AD52" s="22">
        <f t="shared" si="8"/>
        <v>75</v>
      </c>
      <c r="AE52" s="34">
        <f t="shared" si="7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90" t="s">
        <v>26</v>
      </c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2"/>
    </row>
    <row r="57" spans="3:31" ht="23.25" customHeight="1" x14ac:dyDescent="0.25">
      <c r="C57" s="1"/>
      <c r="D57" s="1"/>
      <c r="E57" s="193" t="s">
        <v>59</v>
      </c>
      <c r="F57" s="194"/>
      <c r="G57" s="194"/>
      <c r="H57" s="194"/>
      <c r="I57" s="195"/>
      <c r="J57" s="203" t="s">
        <v>28</v>
      </c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5"/>
      <c r="X57" s="202" t="s">
        <v>33</v>
      </c>
      <c r="Y57" s="202"/>
      <c r="Z57" s="202"/>
      <c r="AA57" s="202"/>
      <c r="AB57" s="202"/>
      <c r="AC57" s="202"/>
    </row>
    <row r="58" spans="3:31" x14ac:dyDescent="0.25">
      <c r="C58" s="1"/>
      <c r="D58" s="1"/>
      <c r="E58" s="30" t="s">
        <v>1</v>
      </c>
      <c r="F58" s="30" t="s">
        <v>5</v>
      </c>
      <c r="G58" s="30" t="s">
        <v>6</v>
      </c>
      <c r="H58" s="30" t="s">
        <v>11</v>
      </c>
      <c r="I58" s="30" t="s">
        <v>21</v>
      </c>
      <c r="J58" s="38" t="s">
        <v>2</v>
      </c>
      <c r="K58" s="38" t="s">
        <v>3</v>
      </c>
      <c r="L58" s="38" t="s">
        <v>7</v>
      </c>
      <c r="M58" s="38" t="s">
        <v>8</v>
      </c>
      <c r="N58" s="38" t="s">
        <v>12</v>
      </c>
      <c r="O58" s="38" t="s">
        <v>13</v>
      </c>
      <c r="P58" s="38" t="s">
        <v>14</v>
      </c>
      <c r="Q58" s="38" t="s">
        <v>16</v>
      </c>
      <c r="R58" s="38" t="s">
        <v>17</v>
      </c>
      <c r="S58" s="38" t="s">
        <v>18</v>
      </c>
      <c r="T58" s="39" t="s">
        <v>19</v>
      </c>
      <c r="U58" s="39" t="s">
        <v>22</v>
      </c>
      <c r="V58" s="39" t="s">
        <v>23</v>
      </c>
      <c r="W58" s="39" t="s">
        <v>24</v>
      </c>
      <c r="X58" s="26" t="s">
        <v>4</v>
      </c>
      <c r="Y58" s="26" t="s">
        <v>9</v>
      </c>
      <c r="Z58" s="26" t="s">
        <v>10</v>
      </c>
      <c r="AA58" s="26" t="s">
        <v>15</v>
      </c>
      <c r="AB58" s="26" t="s">
        <v>20</v>
      </c>
      <c r="AC58" s="26" t="s">
        <v>25</v>
      </c>
    </row>
    <row r="59" spans="3:31" x14ac:dyDescent="0.25">
      <c r="C59" s="1"/>
      <c r="D59" s="27" t="s">
        <v>35</v>
      </c>
      <c r="E59" s="198">
        <f>SUM(E49,I49,J49,O49,Y49)</f>
        <v>9</v>
      </c>
      <c r="F59" s="198"/>
      <c r="G59" s="198"/>
      <c r="H59" s="198"/>
      <c r="I59" s="198"/>
      <c r="J59" s="180">
        <f>SUM(F49,G49,K49,L49,P49,Q49,R49,T49,U49,V49,W49,Z49,AA49,AB49)</f>
        <v>15</v>
      </c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2"/>
      <c r="X59" s="180">
        <f>SUM(H49,M49,N49,S49,X49,AC49)</f>
        <v>3</v>
      </c>
      <c r="Y59" s="181"/>
      <c r="Z59" s="181"/>
      <c r="AA59" s="181"/>
      <c r="AB59" s="181"/>
      <c r="AC59" s="182"/>
      <c r="AD59" s="88">
        <f>SUM(E59,J59,X59)</f>
        <v>27</v>
      </c>
    </row>
    <row r="60" spans="3:31" ht="20.25" customHeight="1" x14ac:dyDescent="0.25">
      <c r="C60" s="1"/>
      <c r="D60" s="75" t="s">
        <v>57</v>
      </c>
      <c r="E60" s="176">
        <f>SUM(E50,I50,J50,O50,Y50)</f>
        <v>6</v>
      </c>
      <c r="F60" s="176"/>
      <c r="G60" s="176"/>
      <c r="H60" s="176"/>
      <c r="I60" s="176"/>
      <c r="J60" s="183">
        <f>SUM(F50,G50,K50,L50,P50,Q50,R50,T50,U50,V50,W50,Z50,AA50,AB50)</f>
        <v>27</v>
      </c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5"/>
      <c r="X60" s="183">
        <f>SUM(H50,M50,N50,S50,X50,AC50)</f>
        <v>15</v>
      </c>
      <c r="Y60" s="184"/>
      <c r="Z60" s="184"/>
      <c r="AA60" s="184"/>
      <c r="AB60" s="184"/>
      <c r="AC60" s="185"/>
      <c r="AD60" s="89">
        <f>SUM(E60,J60,X60)</f>
        <v>48</v>
      </c>
    </row>
    <row r="61" spans="3:31" ht="18.75" x14ac:dyDescent="0.3">
      <c r="C61" s="1"/>
      <c r="D61" s="42" t="s">
        <v>32</v>
      </c>
      <c r="E61" s="197">
        <f>SUM(E51,I51,J51,O51,Y51)</f>
        <v>0</v>
      </c>
      <c r="F61" s="197"/>
      <c r="G61" s="197"/>
      <c r="H61" s="197"/>
      <c r="I61" s="197"/>
      <c r="J61" s="177">
        <f>SUM(F51,G51,K51,L51,P51,Q51,R51,T51,U51,V51,W51,Z51,AA51,AB51)</f>
        <v>0</v>
      </c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9"/>
      <c r="X61" s="177">
        <f>SUM(H51,M51,N51,S51,X51,AC51)</f>
        <v>0</v>
      </c>
      <c r="Y61" s="178"/>
      <c r="Z61" s="178"/>
      <c r="AA61" s="178"/>
      <c r="AB61" s="178"/>
      <c r="AC61" s="179"/>
      <c r="AD61" s="90">
        <f>SUM(E61,J61,X61)</f>
        <v>0</v>
      </c>
    </row>
    <row r="62" spans="3:31" x14ac:dyDescent="0.25">
      <c r="C62" s="1"/>
      <c r="D62" s="25" t="s">
        <v>29</v>
      </c>
      <c r="E62" s="196">
        <f>SUM(E59:I61)</f>
        <v>15</v>
      </c>
      <c r="F62" s="196"/>
      <c r="G62" s="196"/>
      <c r="H62" s="196"/>
      <c r="I62" s="196"/>
      <c r="J62" s="199">
        <f>SUM(J59:W61)</f>
        <v>42</v>
      </c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1"/>
      <c r="X62" s="199">
        <f>SUM(X59:AC61)</f>
        <v>18</v>
      </c>
      <c r="Y62" s="200"/>
      <c r="Z62" s="200"/>
      <c r="AA62" s="200"/>
      <c r="AB62" s="200"/>
      <c r="AC62" s="201"/>
      <c r="AD62" s="84">
        <f>SUM(E62,J62,X62)</f>
        <v>75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 x14ac:dyDescent="0.25">
      <c r="D65" s="76" t="s">
        <v>58</v>
      </c>
      <c r="E65" s="77" t="s">
        <v>37</v>
      </c>
      <c r="F65" s="48" t="s">
        <v>28</v>
      </c>
      <c r="G65" s="49" t="s">
        <v>33</v>
      </c>
    </row>
    <row r="66" spans="4:7" x14ac:dyDescent="0.25">
      <c r="D66" s="27" t="s">
        <v>35</v>
      </c>
      <c r="E66" s="37">
        <f>E59/$E$62</f>
        <v>0.6</v>
      </c>
      <c r="F66" s="37">
        <f>J59/$J$62</f>
        <v>0.35714285714285715</v>
      </c>
      <c r="G66" s="37">
        <f>X59/$X$62</f>
        <v>0.16666666666666666</v>
      </c>
    </row>
    <row r="67" spans="4:7" x14ac:dyDescent="0.25">
      <c r="D67" s="75" t="s">
        <v>57</v>
      </c>
      <c r="E67" s="40">
        <f>E60/$E$62</f>
        <v>0.4</v>
      </c>
      <c r="F67" s="40">
        <f>J60/$J$62</f>
        <v>0.6428571428571429</v>
      </c>
      <c r="G67" s="40">
        <f>X60/$X$62</f>
        <v>0.83333333333333337</v>
      </c>
    </row>
    <row r="68" spans="4:7" ht="18.75" x14ac:dyDescent="0.3">
      <c r="D68" s="42" t="s">
        <v>32</v>
      </c>
      <c r="E68" s="16">
        <f>E61/$E$62</f>
        <v>0</v>
      </c>
      <c r="F68" s="16">
        <f>J61/$J$62</f>
        <v>0</v>
      </c>
      <c r="G68" s="16">
        <f>X61/$X$62</f>
        <v>0</v>
      </c>
    </row>
    <row r="69" spans="4:7" x14ac:dyDescent="0.25">
      <c r="E69" s="5">
        <f>SUM(E66:E68)</f>
        <v>1</v>
      </c>
      <c r="F69" s="5">
        <f>SUM(F66:F68)</f>
        <v>1</v>
      </c>
      <c r="G69" s="5">
        <f>SUM(G66:G68)</f>
        <v>1</v>
      </c>
    </row>
    <row r="87" spans="4:30" ht="18.75" x14ac:dyDescent="0.3">
      <c r="D87" s="186" t="s">
        <v>71</v>
      </c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</row>
    <row r="88" spans="4:30" ht="28.9" customHeight="1" x14ac:dyDescent="0.25">
      <c r="D88" s="207" t="s">
        <v>83</v>
      </c>
      <c r="E88" s="208"/>
      <c r="F88" s="208"/>
      <c r="G88" s="209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3"/>
    </row>
    <row r="89" spans="4:30" ht="31.15" customHeight="1" x14ac:dyDescent="0.25">
      <c r="D89" s="187" t="s">
        <v>80</v>
      </c>
      <c r="E89" s="187"/>
      <c r="F89" s="187"/>
      <c r="G89" s="187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  <c r="Z89" s="210"/>
      <c r="AA89" s="210"/>
      <c r="AB89" s="210"/>
      <c r="AC89" s="210"/>
      <c r="AD89" s="211"/>
    </row>
    <row r="90" spans="4:30" ht="31.15" customHeight="1" x14ac:dyDescent="0.25">
      <c r="D90" s="187" t="s">
        <v>82</v>
      </c>
      <c r="E90" s="187"/>
      <c r="F90" s="187"/>
      <c r="G90" s="187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9"/>
    </row>
    <row r="91" spans="4:30" ht="32.450000000000003" customHeight="1" x14ac:dyDescent="0.25">
      <c r="D91" s="187" t="s">
        <v>70</v>
      </c>
      <c r="E91" s="187"/>
      <c r="F91" s="187"/>
      <c r="G91" s="187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9"/>
    </row>
    <row r="92" spans="4:30" ht="30" customHeight="1" x14ac:dyDescent="0.25">
      <c r="D92" s="187" t="s">
        <v>81</v>
      </c>
      <c r="E92" s="187"/>
      <c r="F92" s="187"/>
      <c r="G92" s="187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9"/>
    </row>
    <row r="94" spans="4:30" x14ac:dyDescent="0.25">
      <c r="D94" s="144"/>
    </row>
    <row r="96" spans="4:30" x14ac:dyDescent="0.25">
      <c r="D96" s="206"/>
    </row>
    <row r="97" spans="4:4" x14ac:dyDescent="0.25">
      <c r="D97" s="206"/>
    </row>
  </sheetData>
  <mergeCells count="44">
    <mergeCell ref="D96:D97"/>
    <mergeCell ref="D88:G88"/>
    <mergeCell ref="D89:G89"/>
    <mergeCell ref="H89:AD89"/>
    <mergeCell ref="H88:AD88"/>
    <mergeCell ref="H90:AD90"/>
    <mergeCell ref="H91:AD9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E60:I60"/>
    <mergeCell ref="J61:W61"/>
    <mergeCell ref="X59:AC59"/>
    <mergeCell ref="X60:AC60"/>
    <mergeCell ref="X61:AC61"/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</mergeCells>
  <dataValidations count="1">
    <dataValidation type="list" allowBlank="1" showInputMessage="1" showErrorMessage="1" sqref="E12:AC45" xr:uid="{00000000-0002-0000-0000-000000000000}">
      <formula1>$AI$13:$AI$15</formula1>
    </dataValidation>
  </dataValidations>
  <pageMargins left="0.7" right="0.7" top="0.75" bottom="0.75" header="0.3" footer="0.3"/>
  <pageSetup paperSize="9" orientation="portrait" horizontalDpi="4294967293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J108"/>
  <sheetViews>
    <sheetView tabSelected="1" zoomScale="58" zoomScaleNormal="58" workbookViewId="0">
      <selection activeCell="E8" sqref="E8:P8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 x14ac:dyDescent="0.4">
      <c r="D2" s="218" t="s">
        <v>66</v>
      </c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</row>
    <row r="6" spans="3:36" x14ac:dyDescent="0.25">
      <c r="AF6" s="146"/>
    </row>
    <row r="7" spans="3:36" ht="22.15" customHeight="1" x14ac:dyDescent="0.35">
      <c r="D7" s="135" t="s">
        <v>68</v>
      </c>
      <c r="E7" s="164" t="s">
        <v>141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  <c r="R7" s="163" t="s">
        <v>69</v>
      </c>
      <c r="S7" s="163"/>
      <c r="T7" s="163"/>
      <c r="U7" s="163"/>
      <c r="V7" s="163"/>
      <c r="X7" s="159">
        <v>11</v>
      </c>
      <c r="Y7" s="160"/>
    </row>
    <row r="8" spans="3:36" ht="22.15" customHeight="1" x14ac:dyDescent="0.35">
      <c r="D8" s="136" t="s">
        <v>47</v>
      </c>
      <c r="E8" s="162" t="s">
        <v>142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56"/>
      <c r="R8" s="163" t="s">
        <v>78</v>
      </c>
      <c r="S8" s="163"/>
      <c r="T8" s="163"/>
      <c r="U8" s="163"/>
      <c r="V8" s="163"/>
      <c r="X8" s="159" t="s">
        <v>143</v>
      </c>
      <c r="Y8" s="160"/>
      <c r="Z8" s="68"/>
      <c r="AA8" s="68"/>
      <c r="AD8" s="158"/>
      <c r="AE8" s="158"/>
      <c r="AF8" s="158"/>
      <c r="AG8" s="158"/>
      <c r="AH8" s="158"/>
      <c r="AI8" s="158"/>
    </row>
    <row r="9" spans="3:36" x14ac:dyDescent="0.2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 x14ac:dyDescent="0.25">
      <c r="C10" s="168" t="s">
        <v>38</v>
      </c>
      <c r="D10" s="169"/>
      <c r="E10" s="173" t="s">
        <v>92</v>
      </c>
      <c r="F10" s="174"/>
      <c r="G10" s="174"/>
      <c r="H10" s="174"/>
      <c r="I10" s="175"/>
      <c r="J10" s="170" t="s">
        <v>93</v>
      </c>
      <c r="K10" s="171"/>
      <c r="L10" s="171"/>
      <c r="M10" s="171"/>
      <c r="N10" s="172"/>
      <c r="O10" s="170" t="s">
        <v>94</v>
      </c>
      <c r="P10" s="171"/>
      <c r="Q10" s="171"/>
      <c r="R10" s="171"/>
      <c r="S10" s="172"/>
      <c r="T10" s="170" t="s">
        <v>95</v>
      </c>
      <c r="U10" s="171"/>
      <c r="V10" s="171"/>
      <c r="W10" s="171"/>
      <c r="X10" s="172"/>
      <c r="Y10" s="170" t="s">
        <v>96</v>
      </c>
      <c r="Z10" s="171"/>
      <c r="AA10" s="171"/>
      <c r="AB10" s="171"/>
      <c r="AC10" s="172"/>
      <c r="AD10" s="219" t="s">
        <v>41</v>
      </c>
      <c r="AE10" s="219"/>
      <c r="AF10" s="219"/>
      <c r="AG10" s="219"/>
    </row>
    <row r="11" spans="3:36" ht="18" thickBot="1" x14ac:dyDescent="0.3">
      <c r="C11" s="65" t="s">
        <v>40</v>
      </c>
      <c r="D11" s="80" t="s">
        <v>39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0" t="s">
        <v>54</v>
      </c>
      <c r="AE11" s="113" t="s">
        <v>75</v>
      </c>
      <c r="AF11" s="120" t="s">
        <v>42</v>
      </c>
      <c r="AG11" s="111" t="s">
        <v>53</v>
      </c>
    </row>
    <row r="12" spans="3:36" ht="15.75" x14ac:dyDescent="0.25">
      <c r="C12" s="57">
        <v>1</v>
      </c>
      <c r="D12" t="s">
        <v>97</v>
      </c>
      <c r="E12" s="64" t="s">
        <v>44</v>
      </c>
      <c r="F12" s="64" t="s">
        <v>44</v>
      </c>
      <c r="G12" s="64" t="s">
        <v>51</v>
      </c>
      <c r="H12" s="64" t="s">
        <v>44</v>
      </c>
      <c r="I12" s="64" t="s">
        <v>44</v>
      </c>
      <c r="J12" s="64" t="s">
        <v>51</v>
      </c>
      <c r="K12" s="64" t="s">
        <v>44</v>
      </c>
      <c r="L12" s="64" t="s">
        <v>44</v>
      </c>
      <c r="M12" s="64" t="s">
        <v>44</v>
      </c>
      <c r="N12" s="64" t="s">
        <v>44</v>
      </c>
      <c r="O12" s="64" t="s">
        <v>51</v>
      </c>
      <c r="P12" s="64" t="s">
        <v>44</v>
      </c>
      <c r="Q12" s="64" t="s">
        <v>51</v>
      </c>
      <c r="R12" s="64" t="s">
        <v>44</v>
      </c>
      <c r="S12" s="64" t="s">
        <v>51</v>
      </c>
      <c r="T12" s="64" t="s">
        <v>44</v>
      </c>
      <c r="U12" s="64" t="s">
        <v>51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44</v>
      </c>
      <c r="AA12" s="64" t="s">
        <v>51</v>
      </c>
      <c r="AB12" s="64" t="s">
        <v>44</v>
      </c>
      <c r="AC12" s="64" t="s">
        <v>51</v>
      </c>
      <c r="AD12" s="96">
        <f>COUNTIF(E12:AC12,"✔")</f>
        <v>8</v>
      </c>
      <c r="AE12" s="95">
        <f>COUNTIF(F12:AD12,"O")</f>
        <v>0</v>
      </c>
      <c r="AF12" s="121">
        <f>COUNTIF(E12:AC12,"X")</f>
        <v>17</v>
      </c>
      <c r="AG12" s="112">
        <f>COUNTIF(E12:AC12,"–")</f>
        <v>0</v>
      </c>
      <c r="AI12" s="156" t="s">
        <v>46</v>
      </c>
      <c r="AJ12" s="157"/>
    </row>
    <row r="13" spans="3:36" ht="15.75" x14ac:dyDescent="0.25">
      <c r="C13" s="57">
        <v>2</v>
      </c>
      <c r="D13" t="s">
        <v>98</v>
      </c>
      <c r="E13" s="64" t="s">
        <v>44</v>
      </c>
      <c r="F13" s="64" t="s">
        <v>51</v>
      </c>
      <c r="G13" s="64" t="s">
        <v>51</v>
      </c>
      <c r="H13" s="64" t="s">
        <v>44</v>
      </c>
      <c r="I13" s="64" t="s">
        <v>44</v>
      </c>
      <c r="J13" s="64" t="s">
        <v>44</v>
      </c>
      <c r="K13" s="64" t="s">
        <v>44</v>
      </c>
      <c r="L13" s="64" t="s">
        <v>44</v>
      </c>
      <c r="M13" s="64" t="s">
        <v>44</v>
      </c>
      <c r="N13" s="64" t="s">
        <v>51</v>
      </c>
      <c r="O13" s="64" t="s">
        <v>51</v>
      </c>
      <c r="P13" s="64" t="s">
        <v>44</v>
      </c>
      <c r="Q13" s="64" t="s">
        <v>44</v>
      </c>
      <c r="R13" s="64" t="s">
        <v>44</v>
      </c>
      <c r="S13" s="64" t="s">
        <v>44</v>
      </c>
      <c r="T13" s="64" t="s">
        <v>51</v>
      </c>
      <c r="U13" s="64" t="s">
        <v>44</v>
      </c>
      <c r="V13" s="64" t="s">
        <v>51</v>
      </c>
      <c r="W13" s="64" t="s">
        <v>44</v>
      </c>
      <c r="X13" s="64" t="s">
        <v>44</v>
      </c>
      <c r="Y13" s="64" t="s">
        <v>51</v>
      </c>
      <c r="Z13" s="64" t="s">
        <v>44</v>
      </c>
      <c r="AA13" s="64" t="s">
        <v>51</v>
      </c>
      <c r="AB13" s="64" t="s">
        <v>44</v>
      </c>
      <c r="AC13" s="64" t="s">
        <v>44</v>
      </c>
      <c r="AD13" s="96">
        <f t="shared" ref="AD13:AD45" si="0">COUNTIF(E13:AC13,"✔")</f>
        <v>8</v>
      </c>
      <c r="AE13" s="95">
        <f t="shared" ref="AE13:AE45" si="1">COUNTIF(F13:AD13,"O")</f>
        <v>0</v>
      </c>
      <c r="AF13" s="121">
        <f t="shared" ref="AF13:AF45" si="2">COUNTIF(E13:AC13,"X")</f>
        <v>17</v>
      </c>
      <c r="AG13" s="112">
        <f t="shared" ref="AG13:AG45" si="3">COUNTIF(E13:AC13,"–")</f>
        <v>0</v>
      </c>
      <c r="AI13" s="78" t="s">
        <v>48</v>
      </c>
      <c r="AJ13" s="71" t="s">
        <v>51</v>
      </c>
    </row>
    <row r="14" spans="3:36" ht="17.25" x14ac:dyDescent="0.25">
      <c r="C14" s="57">
        <v>3</v>
      </c>
      <c r="D14" t="s">
        <v>99</v>
      </c>
      <c r="E14" s="64" t="s">
        <v>44</v>
      </c>
      <c r="F14" s="64" t="s">
        <v>51</v>
      </c>
      <c r="G14" s="64" t="s">
        <v>51</v>
      </c>
      <c r="H14" s="64" t="s">
        <v>51</v>
      </c>
      <c r="I14" s="64" t="s">
        <v>44</v>
      </c>
      <c r="J14" s="64" t="s">
        <v>51</v>
      </c>
      <c r="K14" s="64" t="s">
        <v>44</v>
      </c>
      <c r="L14" s="64" t="s">
        <v>44</v>
      </c>
      <c r="M14" s="64" t="s">
        <v>51</v>
      </c>
      <c r="N14" s="64" t="s">
        <v>44</v>
      </c>
      <c r="O14" s="64" t="s">
        <v>51</v>
      </c>
      <c r="P14" s="64" t="s">
        <v>44</v>
      </c>
      <c r="Q14" s="64" t="s">
        <v>44</v>
      </c>
      <c r="R14" s="64" t="s">
        <v>51</v>
      </c>
      <c r="S14" s="64" t="s">
        <v>44</v>
      </c>
      <c r="T14" s="64" t="s">
        <v>44</v>
      </c>
      <c r="U14" s="64" t="s">
        <v>51</v>
      </c>
      <c r="V14" s="64" t="s">
        <v>51</v>
      </c>
      <c r="W14" s="64" t="s">
        <v>44</v>
      </c>
      <c r="X14" s="64" t="s">
        <v>51</v>
      </c>
      <c r="Y14" s="64" t="s">
        <v>44</v>
      </c>
      <c r="Z14" s="64" t="s">
        <v>51</v>
      </c>
      <c r="AA14" s="64" t="s">
        <v>44</v>
      </c>
      <c r="AB14" s="64" t="s">
        <v>44</v>
      </c>
      <c r="AC14" s="64" t="s">
        <v>44</v>
      </c>
      <c r="AD14" s="96">
        <f t="shared" si="0"/>
        <v>11</v>
      </c>
      <c r="AE14" s="95">
        <f t="shared" si="1"/>
        <v>0</v>
      </c>
      <c r="AF14" s="121">
        <f t="shared" si="2"/>
        <v>14</v>
      </c>
      <c r="AG14" s="112">
        <f t="shared" si="3"/>
        <v>0</v>
      </c>
      <c r="AI14" s="78" t="s">
        <v>72</v>
      </c>
      <c r="AJ14" s="97" t="s">
        <v>73</v>
      </c>
    </row>
    <row r="15" spans="3:36" ht="15.75" x14ac:dyDescent="0.25">
      <c r="C15" s="57">
        <v>4</v>
      </c>
      <c r="D15" t="s">
        <v>100</v>
      </c>
      <c r="E15" s="64" t="s">
        <v>44</v>
      </c>
      <c r="F15" s="64" t="s">
        <v>51</v>
      </c>
      <c r="G15" s="64" t="s">
        <v>51</v>
      </c>
      <c r="H15" s="64" t="s">
        <v>51</v>
      </c>
      <c r="I15" s="64" t="s">
        <v>51</v>
      </c>
      <c r="J15" s="64" t="s">
        <v>44</v>
      </c>
      <c r="K15" s="64" t="s">
        <v>44</v>
      </c>
      <c r="L15" s="64" t="s">
        <v>44</v>
      </c>
      <c r="M15" s="64" t="s">
        <v>51</v>
      </c>
      <c r="N15" s="64" t="s">
        <v>51</v>
      </c>
      <c r="O15" s="64" t="s">
        <v>44</v>
      </c>
      <c r="P15" s="64" t="s">
        <v>44</v>
      </c>
      <c r="Q15" s="64" t="s">
        <v>44</v>
      </c>
      <c r="R15" s="64" t="s">
        <v>51</v>
      </c>
      <c r="S15" s="64" t="s">
        <v>44</v>
      </c>
      <c r="T15" s="64" t="s">
        <v>44</v>
      </c>
      <c r="U15" s="64" t="s">
        <v>44</v>
      </c>
      <c r="V15" s="64" t="s">
        <v>51</v>
      </c>
      <c r="W15" s="64" t="s">
        <v>44</v>
      </c>
      <c r="X15" s="64" t="s">
        <v>44</v>
      </c>
      <c r="Y15" s="64" t="s">
        <v>51</v>
      </c>
      <c r="Z15" s="64" t="s">
        <v>44</v>
      </c>
      <c r="AA15" s="64" t="s">
        <v>44</v>
      </c>
      <c r="AB15" s="64" t="s">
        <v>51</v>
      </c>
      <c r="AC15" s="64" t="s">
        <v>44</v>
      </c>
      <c r="AD15" s="96">
        <f t="shared" si="0"/>
        <v>10</v>
      </c>
      <c r="AE15" s="95">
        <f t="shared" si="1"/>
        <v>0</v>
      </c>
      <c r="AF15" s="121">
        <f t="shared" si="2"/>
        <v>15</v>
      </c>
      <c r="AG15" s="112">
        <f t="shared" si="3"/>
        <v>0</v>
      </c>
      <c r="AI15" s="78" t="s">
        <v>49</v>
      </c>
      <c r="AJ15" s="72" t="s">
        <v>44</v>
      </c>
    </row>
    <row r="16" spans="3:36" ht="19.5" thickBot="1" x14ac:dyDescent="0.3">
      <c r="C16" s="57">
        <v>5</v>
      </c>
      <c r="D16" t="s">
        <v>101</v>
      </c>
      <c r="E16" s="64" t="s">
        <v>44</v>
      </c>
      <c r="F16" s="64" t="s">
        <v>51</v>
      </c>
      <c r="G16" s="64" t="s">
        <v>51</v>
      </c>
      <c r="H16" s="64" t="s">
        <v>51</v>
      </c>
      <c r="I16" s="64" t="s">
        <v>44</v>
      </c>
      <c r="J16" s="64" t="s">
        <v>44</v>
      </c>
      <c r="K16" s="64" t="s">
        <v>44</v>
      </c>
      <c r="L16" s="64" t="s">
        <v>44</v>
      </c>
      <c r="M16" s="64" t="s">
        <v>51</v>
      </c>
      <c r="N16" s="64" t="s">
        <v>44</v>
      </c>
      <c r="O16" s="64" t="s">
        <v>44</v>
      </c>
      <c r="P16" s="64" t="s">
        <v>51</v>
      </c>
      <c r="Q16" s="64" t="s">
        <v>51</v>
      </c>
      <c r="R16" s="64" t="s">
        <v>44</v>
      </c>
      <c r="S16" s="64" t="s">
        <v>44</v>
      </c>
      <c r="T16" s="64" t="s">
        <v>44</v>
      </c>
      <c r="U16" s="64" t="s">
        <v>51</v>
      </c>
      <c r="V16" s="64" t="s">
        <v>44</v>
      </c>
      <c r="W16" s="64" t="s">
        <v>44</v>
      </c>
      <c r="X16" s="64" t="s">
        <v>44</v>
      </c>
      <c r="Y16" s="64" t="s">
        <v>44</v>
      </c>
      <c r="Z16" s="64" t="s">
        <v>44</v>
      </c>
      <c r="AA16" s="64" t="s">
        <v>44</v>
      </c>
      <c r="AB16" s="64" t="s">
        <v>51</v>
      </c>
      <c r="AC16" s="64" t="s">
        <v>44</v>
      </c>
      <c r="AD16" s="96">
        <f t="shared" si="0"/>
        <v>8</v>
      </c>
      <c r="AE16" s="95">
        <f t="shared" si="1"/>
        <v>0</v>
      </c>
      <c r="AF16" s="121">
        <f t="shared" si="2"/>
        <v>17</v>
      </c>
      <c r="AG16" s="112">
        <f t="shared" si="3"/>
        <v>0</v>
      </c>
      <c r="AI16" s="79" t="s">
        <v>50</v>
      </c>
      <c r="AJ16" s="74" t="s">
        <v>52</v>
      </c>
    </row>
    <row r="17" spans="3:33" ht="15.75" x14ac:dyDescent="0.25">
      <c r="C17" s="57">
        <v>6</v>
      </c>
      <c r="D17" t="s">
        <v>102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96">
        <f t="shared" si="0"/>
        <v>0</v>
      </c>
      <c r="AE17" s="95">
        <f t="shared" si="1"/>
        <v>0</v>
      </c>
      <c r="AF17" s="121">
        <f t="shared" si="2"/>
        <v>0</v>
      </c>
      <c r="AG17" s="112">
        <f t="shared" si="3"/>
        <v>0</v>
      </c>
    </row>
    <row r="18" spans="3:33" ht="15.75" x14ac:dyDescent="0.25">
      <c r="C18" s="57">
        <v>7</v>
      </c>
      <c r="D18" t="s">
        <v>103</v>
      </c>
      <c r="E18" s="64" t="s">
        <v>44</v>
      </c>
      <c r="F18" s="64" t="s">
        <v>44</v>
      </c>
      <c r="G18" s="64" t="s">
        <v>51</v>
      </c>
      <c r="H18" s="64" t="s">
        <v>51</v>
      </c>
      <c r="I18" s="64" t="s">
        <v>44</v>
      </c>
      <c r="J18" s="64" t="s">
        <v>44</v>
      </c>
      <c r="K18" s="64" t="s">
        <v>44</v>
      </c>
      <c r="L18" s="64" t="s">
        <v>44</v>
      </c>
      <c r="M18" s="64" t="s">
        <v>51</v>
      </c>
      <c r="N18" s="64" t="s">
        <v>51</v>
      </c>
      <c r="O18" s="64" t="s">
        <v>51</v>
      </c>
      <c r="P18" s="64" t="s">
        <v>44</v>
      </c>
      <c r="Q18" s="64" t="s">
        <v>51</v>
      </c>
      <c r="R18" s="64" t="s">
        <v>51</v>
      </c>
      <c r="S18" s="64" t="s">
        <v>44</v>
      </c>
      <c r="T18" s="64" t="s">
        <v>44</v>
      </c>
      <c r="U18" s="64" t="s">
        <v>44</v>
      </c>
      <c r="V18" s="64" t="s">
        <v>51</v>
      </c>
      <c r="W18" s="64" t="s">
        <v>51</v>
      </c>
      <c r="X18" s="64" t="s">
        <v>44</v>
      </c>
      <c r="Y18" s="64" t="s">
        <v>51</v>
      </c>
      <c r="Z18" s="64" t="s">
        <v>44</v>
      </c>
      <c r="AA18" s="64" t="s">
        <v>44</v>
      </c>
      <c r="AB18" s="64" t="s">
        <v>44</v>
      </c>
      <c r="AC18" s="64" t="s">
        <v>44</v>
      </c>
      <c r="AD18" s="96">
        <f t="shared" si="0"/>
        <v>10</v>
      </c>
      <c r="AE18" s="95">
        <f t="shared" si="1"/>
        <v>0</v>
      </c>
      <c r="AF18" s="121">
        <f t="shared" si="2"/>
        <v>15</v>
      </c>
      <c r="AG18" s="112">
        <f t="shared" si="3"/>
        <v>0</v>
      </c>
    </row>
    <row r="19" spans="3:33" ht="15.75" x14ac:dyDescent="0.25">
      <c r="C19" s="57">
        <v>8</v>
      </c>
      <c r="D19" t="s">
        <v>104</v>
      </c>
      <c r="E19" s="64" t="s">
        <v>44</v>
      </c>
      <c r="F19" s="64" t="s">
        <v>51</v>
      </c>
      <c r="G19" s="64" t="s">
        <v>51</v>
      </c>
      <c r="H19" s="64" t="s">
        <v>51</v>
      </c>
      <c r="I19" s="64" t="s">
        <v>44</v>
      </c>
      <c r="J19" s="64" t="s">
        <v>44</v>
      </c>
      <c r="K19" s="64" t="s">
        <v>44</v>
      </c>
      <c r="L19" s="64" t="s">
        <v>51</v>
      </c>
      <c r="M19" s="64" t="s">
        <v>44</v>
      </c>
      <c r="N19" s="64" t="s">
        <v>51</v>
      </c>
      <c r="O19" s="64" t="s">
        <v>44</v>
      </c>
      <c r="P19" s="64" t="s">
        <v>44</v>
      </c>
      <c r="Q19" s="64" t="s">
        <v>44</v>
      </c>
      <c r="R19" s="64" t="s">
        <v>44</v>
      </c>
      <c r="S19" s="64" t="s">
        <v>51</v>
      </c>
      <c r="T19" s="64" t="s">
        <v>51</v>
      </c>
      <c r="U19" s="64" t="s">
        <v>51</v>
      </c>
      <c r="V19" s="64" t="s">
        <v>44</v>
      </c>
      <c r="W19" s="64" t="s">
        <v>44</v>
      </c>
      <c r="X19" s="64" t="s">
        <v>44</v>
      </c>
      <c r="Y19" s="64" t="s">
        <v>44</v>
      </c>
      <c r="Z19" s="64" t="s">
        <v>51</v>
      </c>
      <c r="AA19" s="64" t="s">
        <v>44</v>
      </c>
      <c r="AB19" s="64" t="s">
        <v>44</v>
      </c>
      <c r="AC19" s="64" t="s">
        <v>44</v>
      </c>
      <c r="AD19" s="96">
        <f t="shared" si="0"/>
        <v>9</v>
      </c>
      <c r="AE19" s="95">
        <f t="shared" si="1"/>
        <v>0</v>
      </c>
      <c r="AF19" s="121">
        <f t="shared" si="2"/>
        <v>16</v>
      </c>
      <c r="AG19" s="112">
        <f t="shared" si="3"/>
        <v>0</v>
      </c>
    </row>
    <row r="20" spans="3:33" ht="15.75" x14ac:dyDescent="0.25">
      <c r="C20" s="57">
        <v>9</v>
      </c>
      <c r="D20" t="s">
        <v>105</v>
      </c>
      <c r="E20" s="64" t="s">
        <v>51</v>
      </c>
      <c r="F20" s="64" t="s">
        <v>51</v>
      </c>
      <c r="G20" s="64" t="s">
        <v>51</v>
      </c>
      <c r="H20" s="64" t="s">
        <v>51</v>
      </c>
      <c r="I20" s="64" t="s">
        <v>44</v>
      </c>
      <c r="J20" s="64" t="s">
        <v>44</v>
      </c>
      <c r="K20" s="64" t="s">
        <v>51</v>
      </c>
      <c r="L20" s="64" t="s">
        <v>44</v>
      </c>
      <c r="M20" s="64" t="s">
        <v>51</v>
      </c>
      <c r="N20" s="64" t="s">
        <v>44</v>
      </c>
      <c r="O20" s="64" t="s">
        <v>51</v>
      </c>
      <c r="P20" s="64" t="s">
        <v>44</v>
      </c>
      <c r="Q20" s="64" t="s">
        <v>51</v>
      </c>
      <c r="R20" s="64" t="s">
        <v>44</v>
      </c>
      <c r="S20" s="64" t="s">
        <v>51</v>
      </c>
      <c r="T20" s="64" t="s">
        <v>44</v>
      </c>
      <c r="U20" s="64" t="s">
        <v>44</v>
      </c>
      <c r="V20" s="64" t="s">
        <v>44</v>
      </c>
      <c r="W20" s="64" t="s">
        <v>44</v>
      </c>
      <c r="X20" s="64" t="s">
        <v>44</v>
      </c>
      <c r="Y20" s="64" t="s">
        <v>44</v>
      </c>
      <c r="Z20" s="64" t="s">
        <v>44</v>
      </c>
      <c r="AA20" s="64" t="s">
        <v>44</v>
      </c>
      <c r="AB20" s="64" t="s">
        <v>44</v>
      </c>
      <c r="AC20" s="64" t="s">
        <v>44</v>
      </c>
      <c r="AD20" s="96">
        <f t="shared" si="0"/>
        <v>9</v>
      </c>
      <c r="AE20" s="95">
        <f t="shared" si="1"/>
        <v>0</v>
      </c>
      <c r="AF20" s="121">
        <f t="shared" si="2"/>
        <v>16</v>
      </c>
      <c r="AG20" s="112">
        <f t="shared" si="3"/>
        <v>0</v>
      </c>
    </row>
    <row r="21" spans="3:33" ht="15.75" x14ac:dyDescent="0.25">
      <c r="C21" s="57">
        <v>10</v>
      </c>
      <c r="D21" t="s">
        <v>106</v>
      </c>
      <c r="E21" s="64" t="s">
        <v>51</v>
      </c>
      <c r="F21" s="64" t="s">
        <v>44</v>
      </c>
      <c r="G21" s="64" t="s">
        <v>44</v>
      </c>
      <c r="H21" s="64" t="s">
        <v>44</v>
      </c>
      <c r="I21" s="64" t="s">
        <v>44</v>
      </c>
      <c r="J21" s="64" t="s">
        <v>51</v>
      </c>
      <c r="K21" s="64" t="s">
        <v>44</v>
      </c>
      <c r="L21" s="64" t="s">
        <v>44</v>
      </c>
      <c r="M21" s="64" t="s">
        <v>44</v>
      </c>
      <c r="N21" s="64" t="s">
        <v>44</v>
      </c>
      <c r="O21" s="64" t="s">
        <v>44</v>
      </c>
      <c r="P21" s="64" t="s">
        <v>44</v>
      </c>
      <c r="Q21" s="64" t="s">
        <v>44</v>
      </c>
      <c r="R21" s="64" t="s">
        <v>44</v>
      </c>
      <c r="S21" s="64" t="s">
        <v>44</v>
      </c>
      <c r="T21" s="64" t="s">
        <v>44</v>
      </c>
      <c r="U21" s="64" t="s">
        <v>44</v>
      </c>
      <c r="V21" s="64" t="s">
        <v>44</v>
      </c>
      <c r="W21" s="64" t="s">
        <v>44</v>
      </c>
      <c r="X21" s="64" t="s">
        <v>44</v>
      </c>
      <c r="Y21" s="64" t="s">
        <v>51</v>
      </c>
      <c r="Z21" s="64" t="s">
        <v>44</v>
      </c>
      <c r="AA21" s="64" t="s">
        <v>51</v>
      </c>
      <c r="AB21" s="64" t="s">
        <v>44</v>
      </c>
      <c r="AC21" s="64" t="s">
        <v>44</v>
      </c>
      <c r="AD21" s="96">
        <f t="shared" si="0"/>
        <v>4</v>
      </c>
      <c r="AE21" s="95">
        <f t="shared" si="1"/>
        <v>0</v>
      </c>
      <c r="AF21" s="121">
        <f t="shared" si="2"/>
        <v>21</v>
      </c>
      <c r="AG21" s="112">
        <f t="shared" si="3"/>
        <v>0</v>
      </c>
    </row>
    <row r="22" spans="3:33" ht="15.75" x14ac:dyDescent="0.25">
      <c r="C22" s="57">
        <v>11</v>
      </c>
      <c r="D22" t="s">
        <v>107</v>
      </c>
      <c r="E22" s="64" t="s">
        <v>44</v>
      </c>
      <c r="F22" s="64" t="s">
        <v>44</v>
      </c>
      <c r="G22" s="64" t="s">
        <v>51</v>
      </c>
      <c r="H22" s="64" t="s">
        <v>51</v>
      </c>
      <c r="I22" s="64" t="s">
        <v>44</v>
      </c>
      <c r="J22" s="64" t="s">
        <v>51</v>
      </c>
      <c r="K22" s="64" t="s">
        <v>51</v>
      </c>
      <c r="L22" s="64" t="s">
        <v>44</v>
      </c>
      <c r="M22" s="64" t="s">
        <v>44</v>
      </c>
      <c r="N22" s="64" t="s">
        <v>51</v>
      </c>
      <c r="O22" s="64" t="s">
        <v>44</v>
      </c>
      <c r="P22" s="64" t="s">
        <v>44</v>
      </c>
      <c r="Q22" s="64" t="s">
        <v>44</v>
      </c>
      <c r="R22" s="64" t="s">
        <v>44</v>
      </c>
      <c r="S22" s="64" t="s">
        <v>44</v>
      </c>
      <c r="T22" s="64" t="s">
        <v>44</v>
      </c>
      <c r="U22" s="64" t="s">
        <v>44</v>
      </c>
      <c r="V22" s="64" t="s">
        <v>44</v>
      </c>
      <c r="W22" s="64" t="s">
        <v>44</v>
      </c>
      <c r="X22" s="64" t="s">
        <v>44</v>
      </c>
      <c r="Y22" s="64" t="s">
        <v>44</v>
      </c>
      <c r="Z22" s="64" t="s">
        <v>44</v>
      </c>
      <c r="AA22" s="64" t="s">
        <v>44</v>
      </c>
      <c r="AB22" s="64" t="s">
        <v>44</v>
      </c>
      <c r="AC22" s="64" t="s">
        <v>44</v>
      </c>
      <c r="AD22" s="96">
        <f t="shared" si="0"/>
        <v>5</v>
      </c>
      <c r="AE22" s="95">
        <f t="shared" si="1"/>
        <v>0</v>
      </c>
      <c r="AF22" s="121">
        <f t="shared" si="2"/>
        <v>20</v>
      </c>
      <c r="AG22" s="112">
        <f t="shared" si="3"/>
        <v>0</v>
      </c>
    </row>
    <row r="23" spans="3:33" ht="15.75" x14ac:dyDescent="0.2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96">
        <f t="shared" si="0"/>
        <v>0</v>
      </c>
      <c r="AE23" s="95">
        <f t="shared" si="1"/>
        <v>0</v>
      </c>
      <c r="AF23" s="121">
        <f t="shared" si="2"/>
        <v>0</v>
      </c>
      <c r="AG23" s="112">
        <f t="shared" si="3"/>
        <v>0</v>
      </c>
    </row>
    <row r="24" spans="3:33" ht="15.75" x14ac:dyDescent="0.2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96">
        <f t="shared" si="0"/>
        <v>0</v>
      </c>
      <c r="AE24" s="95">
        <f t="shared" si="1"/>
        <v>0</v>
      </c>
      <c r="AF24" s="121">
        <f t="shared" si="2"/>
        <v>0</v>
      </c>
      <c r="AG24" s="112">
        <f t="shared" si="3"/>
        <v>0</v>
      </c>
    </row>
    <row r="25" spans="3:33" ht="15.75" x14ac:dyDescent="0.2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96">
        <f t="shared" si="0"/>
        <v>0</v>
      </c>
      <c r="AE25" s="95">
        <f t="shared" si="1"/>
        <v>0</v>
      </c>
      <c r="AF25" s="121">
        <f t="shared" si="2"/>
        <v>0</v>
      </c>
      <c r="AG25" s="112">
        <f t="shared" si="3"/>
        <v>0</v>
      </c>
    </row>
    <row r="26" spans="3:33" ht="15.75" x14ac:dyDescent="0.2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96">
        <f t="shared" si="0"/>
        <v>0</v>
      </c>
      <c r="AE26" s="95">
        <f t="shared" si="1"/>
        <v>0</v>
      </c>
      <c r="AF26" s="121">
        <f t="shared" si="2"/>
        <v>0</v>
      </c>
      <c r="AG26" s="112">
        <f t="shared" si="3"/>
        <v>0</v>
      </c>
    </row>
    <row r="27" spans="3:33" ht="15.75" x14ac:dyDescent="0.2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96">
        <f t="shared" si="0"/>
        <v>0</v>
      </c>
      <c r="AE27" s="95">
        <f t="shared" si="1"/>
        <v>0</v>
      </c>
      <c r="AF27" s="121">
        <f t="shared" si="2"/>
        <v>0</v>
      </c>
      <c r="AG27" s="112">
        <f t="shared" si="3"/>
        <v>0</v>
      </c>
    </row>
    <row r="28" spans="3:33" ht="15.75" x14ac:dyDescent="0.2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96">
        <f t="shared" si="0"/>
        <v>0</v>
      </c>
      <c r="AE28" s="95">
        <f t="shared" si="1"/>
        <v>0</v>
      </c>
      <c r="AF28" s="121">
        <f t="shared" si="2"/>
        <v>0</v>
      </c>
      <c r="AG28" s="112">
        <f t="shared" si="3"/>
        <v>0</v>
      </c>
    </row>
    <row r="29" spans="3:33" ht="15.75" x14ac:dyDescent="0.2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96">
        <f t="shared" si="0"/>
        <v>0</v>
      </c>
      <c r="AE29" s="95">
        <f t="shared" si="1"/>
        <v>0</v>
      </c>
      <c r="AF29" s="121">
        <f t="shared" si="2"/>
        <v>0</v>
      </c>
      <c r="AG29" s="112">
        <f t="shared" si="3"/>
        <v>0</v>
      </c>
    </row>
    <row r="30" spans="3:33" ht="15.75" x14ac:dyDescent="0.2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96">
        <f t="shared" si="0"/>
        <v>0</v>
      </c>
      <c r="AE30" s="95">
        <f t="shared" si="1"/>
        <v>0</v>
      </c>
      <c r="AF30" s="121">
        <f t="shared" si="2"/>
        <v>0</v>
      </c>
      <c r="AG30" s="112">
        <f t="shared" si="3"/>
        <v>0</v>
      </c>
    </row>
    <row r="31" spans="3:33" ht="15.75" x14ac:dyDescent="0.2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96">
        <f t="shared" si="0"/>
        <v>0</v>
      </c>
      <c r="AE31" s="95">
        <f t="shared" si="1"/>
        <v>0</v>
      </c>
      <c r="AF31" s="121">
        <f t="shared" si="2"/>
        <v>0</v>
      </c>
      <c r="AG31" s="112">
        <f t="shared" si="3"/>
        <v>0</v>
      </c>
    </row>
    <row r="32" spans="3:33" ht="15.75" x14ac:dyDescent="0.2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96">
        <f t="shared" si="0"/>
        <v>0</v>
      </c>
      <c r="AE32" s="95">
        <f t="shared" si="1"/>
        <v>0</v>
      </c>
      <c r="AF32" s="121">
        <f t="shared" si="2"/>
        <v>0</v>
      </c>
      <c r="AG32" s="112">
        <f t="shared" si="3"/>
        <v>0</v>
      </c>
    </row>
    <row r="33" spans="3:33" ht="15.75" x14ac:dyDescent="0.2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96">
        <f t="shared" si="0"/>
        <v>0</v>
      </c>
      <c r="AE33" s="95">
        <f t="shared" si="1"/>
        <v>0</v>
      </c>
      <c r="AF33" s="121">
        <f t="shared" si="2"/>
        <v>0</v>
      </c>
      <c r="AG33" s="112">
        <f t="shared" si="3"/>
        <v>0</v>
      </c>
    </row>
    <row r="34" spans="3:33" ht="15.75" x14ac:dyDescent="0.2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96">
        <f t="shared" si="0"/>
        <v>0</v>
      </c>
      <c r="AE34" s="95">
        <f t="shared" si="1"/>
        <v>0</v>
      </c>
      <c r="AF34" s="121">
        <f t="shared" si="2"/>
        <v>0</v>
      </c>
      <c r="AG34" s="112">
        <f t="shared" si="3"/>
        <v>0</v>
      </c>
    </row>
    <row r="35" spans="3:33" ht="15.75" x14ac:dyDescent="0.2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96">
        <f t="shared" si="0"/>
        <v>0</v>
      </c>
      <c r="AE35" s="95">
        <f t="shared" si="1"/>
        <v>0</v>
      </c>
      <c r="AF35" s="121">
        <f t="shared" si="2"/>
        <v>0</v>
      </c>
      <c r="AG35" s="112">
        <f t="shared" si="3"/>
        <v>0</v>
      </c>
    </row>
    <row r="36" spans="3:33" ht="15.75" x14ac:dyDescent="0.2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96">
        <f t="shared" si="0"/>
        <v>0</v>
      </c>
      <c r="AE36" s="95">
        <f t="shared" si="1"/>
        <v>0</v>
      </c>
      <c r="AF36" s="121">
        <f t="shared" si="2"/>
        <v>0</v>
      </c>
      <c r="AG36" s="112">
        <f t="shared" si="3"/>
        <v>0</v>
      </c>
    </row>
    <row r="37" spans="3:33" ht="15.75" x14ac:dyDescent="0.2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96">
        <f t="shared" si="0"/>
        <v>0</v>
      </c>
      <c r="AE37" s="95">
        <f t="shared" si="1"/>
        <v>0</v>
      </c>
      <c r="AF37" s="121">
        <f t="shared" si="2"/>
        <v>0</v>
      </c>
      <c r="AG37" s="112">
        <f t="shared" si="3"/>
        <v>0</v>
      </c>
    </row>
    <row r="38" spans="3:33" ht="15.75" x14ac:dyDescent="0.2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96">
        <f t="shared" si="0"/>
        <v>0</v>
      </c>
      <c r="AE38" s="95">
        <f t="shared" si="1"/>
        <v>0</v>
      </c>
      <c r="AF38" s="121">
        <f t="shared" si="2"/>
        <v>0</v>
      </c>
      <c r="AG38" s="112">
        <f t="shared" si="3"/>
        <v>0</v>
      </c>
    </row>
    <row r="39" spans="3:33" ht="15.75" x14ac:dyDescent="0.2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96">
        <f t="shared" si="0"/>
        <v>0</v>
      </c>
      <c r="AE39" s="95">
        <f t="shared" si="1"/>
        <v>0</v>
      </c>
      <c r="AF39" s="121">
        <f t="shared" si="2"/>
        <v>0</v>
      </c>
      <c r="AG39" s="112">
        <f t="shared" si="3"/>
        <v>0</v>
      </c>
    </row>
    <row r="40" spans="3:33" ht="15.75" x14ac:dyDescent="0.2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96">
        <f t="shared" si="0"/>
        <v>0</v>
      </c>
      <c r="AE40" s="95">
        <f t="shared" si="1"/>
        <v>0</v>
      </c>
      <c r="AF40" s="121">
        <f t="shared" si="2"/>
        <v>0</v>
      </c>
      <c r="AG40" s="112">
        <f t="shared" si="3"/>
        <v>0</v>
      </c>
    </row>
    <row r="41" spans="3:33" ht="15.75" x14ac:dyDescent="0.2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96">
        <f t="shared" si="0"/>
        <v>0</v>
      </c>
      <c r="AE41" s="95">
        <f t="shared" si="1"/>
        <v>0</v>
      </c>
      <c r="AF41" s="121">
        <f t="shared" si="2"/>
        <v>0</v>
      </c>
      <c r="AG41" s="112">
        <f t="shared" si="3"/>
        <v>0</v>
      </c>
    </row>
    <row r="42" spans="3:33" ht="15.75" x14ac:dyDescent="0.2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96">
        <f t="shared" si="0"/>
        <v>0</v>
      </c>
      <c r="AE42" s="95">
        <f t="shared" si="1"/>
        <v>0</v>
      </c>
      <c r="AF42" s="121">
        <f t="shared" si="2"/>
        <v>0</v>
      </c>
      <c r="AG42" s="112">
        <f t="shared" si="3"/>
        <v>0</v>
      </c>
    </row>
    <row r="43" spans="3:33" ht="15.75" x14ac:dyDescent="0.2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96">
        <f t="shared" si="0"/>
        <v>0</v>
      </c>
      <c r="AE43" s="95">
        <f t="shared" si="1"/>
        <v>0</v>
      </c>
      <c r="AF43" s="121">
        <f t="shared" si="2"/>
        <v>0</v>
      </c>
      <c r="AG43" s="112">
        <f t="shared" si="3"/>
        <v>0</v>
      </c>
    </row>
    <row r="44" spans="3:33" ht="15.75" x14ac:dyDescent="0.2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96">
        <f t="shared" si="0"/>
        <v>0</v>
      </c>
      <c r="AE44" s="95">
        <f t="shared" si="1"/>
        <v>0</v>
      </c>
      <c r="AF44" s="121">
        <f t="shared" si="2"/>
        <v>0</v>
      </c>
      <c r="AG44" s="112">
        <f t="shared" si="3"/>
        <v>0</v>
      </c>
    </row>
    <row r="45" spans="3:33" ht="15.75" x14ac:dyDescent="0.2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96">
        <f t="shared" si="0"/>
        <v>0</v>
      </c>
      <c r="AE45" s="95">
        <f t="shared" si="1"/>
        <v>0</v>
      </c>
      <c r="AF45" s="121">
        <f t="shared" si="2"/>
        <v>0</v>
      </c>
      <c r="AG45" s="112">
        <f t="shared" si="3"/>
        <v>0</v>
      </c>
    </row>
    <row r="46" spans="3:33" x14ac:dyDescent="0.25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 x14ac:dyDescent="0.25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 x14ac:dyDescent="0.25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 x14ac:dyDescent="0.25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 x14ac:dyDescent="0.25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 x14ac:dyDescent="0.25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 x14ac:dyDescent="0.25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 hidden="1" x14ac:dyDescent="0.25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3:32" hidden="1" x14ac:dyDescent="0.25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3:32" x14ac:dyDescent="0.25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2" ht="31.5" customHeight="1" x14ac:dyDescent="0.25">
      <c r="C58" s="1"/>
      <c r="D58" s="9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8" t="s">
        <v>6</v>
      </c>
      <c r="K58" s="8" t="s">
        <v>7</v>
      </c>
      <c r="L58" s="8" t="s">
        <v>8</v>
      </c>
      <c r="M58" s="8" t="s">
        <v>9</v>
      </c>
      <c r="N58" s="8" t="s">
        <v>10</v>
      </c>
      <c r="O58" s="8" t="s">
        <v>11</v>
      </c>
      <c r="P58" s="8" t="s">
        <v>12</v>
      </c>
      <c r="Q58" s="8" t="s">
        <v>13</v>
      </c>
      <c r="R58" s="8" t="s">
        <v>14</v>
      </c>
      <c r="S58" s="8" t="s">
        <v>15</v>
      </c>
      <c r="T58" s="8" t="s">
        <v>16</v>
      </c>
      <c r="U58" s="8" t="s">
        <v>17</v>
      </c>
      <c r="V58" s="8" t="s">
        <v>18</v>
      </c>
      <c r="W58" s="8" t="s">
        <v>19</v>
      </c>
      <c r="X58" s="8" t="s">
        <v>20</v>
      </c>
      <c r="Y58" s="8" t="s">
        <v>21</v>
      </c>
      <c r="Z58" s="8" t="s">
        <v>22</v>
      </c>
      <c r="AA58" s="8" t="s">
        <v>23</v>
      </c>
      <c r="AB58" s="8" t="s">
        <v>24</v>
      </c>
      <c r="AC58" s="8" t="s">
        <v>25</v>
      </c>
      <c r="AD58" s="31" t="s">
        <v>30</v>
      </c>
      <c r="AE58" s="102"/>
      <c r="AF58" s="6" t="s">
        <v>36</v>
      </c>
    </row>
    <row r="59" spans="3:32" x14ac:dyDescent="0.25">
      <c r="C59" s="1"/>
      <c r="D59" s="10" t="s">
        <v>35</v>
      </c>
      <c r="E59" s="12">
        <f>COUNTIF(E12:E45,"✔")</f>
        <v>2</v>
      </c>
      <c r="F59" s="12">
        <f t="shared" ref="F59:AC59" si="4">COUNTIF(F12:F45,"✔")</f>
        <v>6</v>
      </c>
      <c r="G59" s="12">
        <f t="shared" si="4"/>
        <v>9</v>
      </c>
      <c r="H59" s="12">
        <f t="shared" si="4"/>
        <v>7</v>
      </c>
      <c r="I59" s="12">
        <f t="shared" si="4"/>
        <v>1</v>
      </c>
      <c r="J59" s="12">
        <f t="shared" si="4"/>
        <v>4</v>
      </c>
      <c r="K59" s="12">
        <f t="shared" si="4"/>
        <v>2</v>
      </c>
      <c r="L59" s="12">
        <f t="shared" si="4"/>
        <v>1</v>
      </c>
      <c r="M59" s="12">
        <f t="shared" si="4"/>
        <v>5</v>
      </c>
      <c r="N59" s="12">
        <f t="shared" si="4"/>
        <v>5</v>
      </c>
      <c r="O59" s="12">
        <f t="shared" si="4"/>
        <v>5</v>
      </c>
      <c r="P59" s="12">
        <f t="shared" si="4"/>
        <v>1</v>
      </c>
      <c r="Q59" s="12">
        <f t="shared" si="4"/>
        <v>4</v>
      </c>
      <c r="R59" s="12">
        <f t="shared" si="4"/>
        <v>3</v>
      </c>
      <c r="S59" s="12">
        <f t="shared" si="4"/>
        <v>3</v>
      </c>
      <c r="T59" s="12">
        <f t="shared" si="4"/>
        <v>2</v>
      </c>
      <c r="U59" s="12">
        <f t="shared" si="4"/>
        <v>4</v>
      </c>
      <c r="V59" s="12">
        <f t="shared" si="4"/>
        <v>4</v>
      </c>
      <c r="W59" s="12">
        <f t="shared" si="4"/>
        <v>1</v>
      </c>
      <c r="X59" s="12">
        <f t="shared" si="4"/>
        <v>1</v>
      </c>
      <c r="Y59" s="12">
        <f t="shared" si="4"/>
        <v>4</v>
      </c>
      <c r="Z59" s="12">
        <f t="shared" si="4"/>
        <v>2</v>
      </c>
      <c r="AA59" s="12">
        <f t="shared" si="4"/>
        <v>3</v>
      </c>
      <c r="AB59" s="12">
        <f t="shared" si="4"/>
        <v>2</v>
      </c>
      <c r="AC59" s="12">
        <f t="shared" si="4"/>
        <v>1</v>
      </c>
      <c r="AD59" s="91">
        <f>SUM(E59:AC59)</f>
        <v>82</v>
      </c>
      <c r="AE59" s="103"/>
      <c r="AF59" s="104">
        <f>AD59/$AD$63</f>
        <v>0.32800000000000001</v>
      </c>
    </row>
    <row r="60" spans="3:32" x14ac:dyDescent="0.25">
      <c r="C60" s="1"/>
      <c r="D60" s="98" t="s">
        <v>76</v>
      </c>
      <c r="E60" s="12">
        <f t="shared" ref="E60:K60" si="5">COUNTIF(E12:E46,"o")</f>
        <v>0</v>
      </c>
      <c r="F60" s="12">
        <f t="shared" si="5"/>
        <v>0</v>
      </c>
      <c r="G60" s="12">
        <f t="shared" si="5"/>
        <v>0</v>
      </c>
      <c r="H60" s="12">
        <f t="shared" si="5"/>
        <v>0</v>
      </c>
      <c r="I60" s="12">
        <f t="shared" si="5"/>
        <v>0</v>
      </c>
      <c r="J60" s="12">
        <f t="shared" si="5"/>
        <v>0</v>
      </c>
      <c r="K60" s="12">
        <f t="shared" si="5"/>
        <v>0</v>
      </c>
      <c r="L60" s="12">
        <f>COUNTIF(L12:L46,"o")</f>
        <v>0</v>
      </c>
      <c r="M60" s="12">
        <f>COUNTIF(M12:M46,"o")</f>
        <v>0</v>
      </c>
      <c r="N60" s="12">
        <f>COUNTIF(N12:N46,"o")</f>
        <v>0</v>
      </c>
      <c r="O60" s="12">
        <f t="shared" ref="O60:AC60" si="6">COUNTIF(O12:O46,"o")</f>
        <v>0</v>
      </c>
      <c r="P60" s="12">
        <f t="shared" si="6"/>
        <v>0</v>
      </c>
      <c r="Q60" s="12">
        <f t="shared" si="6"/>
        <v>0</v>
      </c>
      <c r="R60" s="12">
        <f t="shared" si="6"/>
        <v>0</v>
      </c>
      <c r="S60" s="12">
        <f t="shared" si="6"/>
        <v>0</v>
      </c>
      <c r="T60" s="12">
        <f t="shared" si="6"/>
        <v>0</v>
      </c>
      <c r="U60" s="12">
        <f t="shared" si="6"/>
        <v>0</v>
      </c>
      <c r="V60" s="12">
        <f t="shared" si="6"/>
        <v>0</v>
      </c>
      <c r="W60" s="12">
        <f t="shared" si="6"/>
        <v>0</v>
      </c>
      <c r="X60" s="12">
        <f t="shared" si="6"/>
        <v>0</v>
      </c>
      <c r="Y60" s="12">
        <f t="shared" si="6"/>
        <v>0</v>
      </c>
      <c r="Z60" s="12">
        <f t="shared" si="6"/>
        <v>0</v>
      </c>
      <c r="AA60" s="12">
        <f t="shared" si="6"/>
        <v>0</v>
      </c>
      <c r="AB60" s="12">
        <f t="shared" si="6"/>
        <v>0</v>
      </c>
      <c r="AC60" s="12">
        <f t="shared" si="6"/>
        <v>0</v>
      </c>
      <c r="AD60" s="99">
        <f>SUM(E60:AC60)</f>
        <v>0</v>
      </c>
      <c r="AE60" s="103"/>
      <c r="AF60" s="105">
        <f>AD60/$AD$63</f>
        <v>0</v>
      </c>
    </row>
    <row r="61" spans="3:32" x14ac:dyDescent="0.25">
      <c r="C61" s="1"/>
      <c r="D61" s="69" t="s">
        <v>60</v>
      </c>
      <c r="E61" s="12">
        <f>COUNTIF(E12:E45,"X")</f>
        <v>8</v>
      </c>
      <c r="F61" s="12">
        <f t="shared" ref="F61:AC61" si="7">COUNTIF(F12:F45,"X")</f>
        <v>4</v>
      </c>
      <c r="G61" s="12">
        <f t="shared" si="7"/>
        <v>1</v>
      </c>
      <c r="H61" s="12">
        <f t="shared" si="7"/>
        <v>3</v>
      </c>
      <c r="I61" s="12">
        <f t="shared" si="7"/>
        <v>9</v>
      </c>
      <c r="J61" s="12">
        <f t="shared" si="7"/>
        <v>6</v>
      </c>
      <c r="K61" s="12">
        <f t="shared" si="7"/>
        <v>8</v>
      </c>
      <c r="L61" s="12">
        <f t="shared" si="7"/>
        <v>9</v>
      </c>
      <c r="M61" s="12">
        <f t="shared" si="7"/>
        <v>5</v>
      </c>
      <c r="N61" s="12">
        <f t="shared" si="7"/>
        <v>5</v>
      </c>
      <c r="O61" s="12">
        <f t="shared" si="7"/>
        <v>5</v>
      </c>
      <c r="P61" s="12">
        <f t="shared" si="7"/>
        <v>9</v>
      </c>
      <c r="Q61" s="12">
        <f t="shared" si="7"/>
        <v>6</v>
      </c>
      <c r="R61" s="12">
        <f t="shared" si="7"/>
        <v>7</v>
      </c>
      <c r="S61" s="12">
        <f t="shared" si="7"/>
        <v>7</v>
      </c>
      <c r="T61" s="12">
        <f t="shared" si="7"/>
        <v>8</v>
      </c>
      <c r="U61" s="12">
        <f t="shared" si="7"/>
        <v>6</v>
      </c>
      <c r="V61" s="12">
        <f t="shared" si="7"/>
        <v>6</v>
      </c>
      <c r="W61" s="12">
        <f t="shared" si="7"/>
        <v>9</v>
      </c>
      <c r="X61" s="12">
        <f t="shared" si="7"/>
        <v>9</v>
      </c>
      <c r="Y61" s="12">
        <f t="shared" si="7"/>
        <v>6</v>
      </c>
      <c r="Z61" s="12">
        <f t="shared" si="7"/>
        <v>8</v>
      </c>
      <c r="AA61" s="12">
        <f t="shared" si="7"/>
        <v>7</v>
      </c>
      <c r="AB61" s="12">
        <f t="shared" si="7"/>
        <v>8</v>
      </c>
      <c r="AC61" s="12">
        <f t="shared" si="7"/>
        <v>9</v>
      </c>
      <c r="AD61" s="92">
        <f t="shared" ref="AD61:AD62" si="8">SUM(E61:AC61)</f>
        <v>168</v>
      </c>
      <c r="AE61" s="103"/>
      <c r="AF61" s="106">
        <f>AD61/$AD$63</f>
        <v>0.67200000000000004</v>
      </c>
    </row>
    <row r="62" spans="3:32" ht="18.75" x14ac:dyDescent="0.3">
      <c r="C62" s="1"/>
      <c r="D62" s="43" t="s">
        <v>32</v>
      </c>
      <c r="E62" s="12">
        <f>COUNTIF(E12:E45,"–")</f>
        <v>0</v>
      </c>
      <c r="F62" s="12">
        <f t="shared" ref="F62:AC62" si="9">COUNTIF(F12:F45,"–")</f>
        <v>0</v>
      </c>
      <c r="G62" s="12">
        <f t="shared" si="9"/>
        <v>0</v>
      </c>
      <c r="H62" s="12">
        <f t="shared" si="9"/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2">
        <f t="shared" si="9"/>
        <v>0</v>
      </c>
      <c r="P62" s="12">
        <f t="shared" si="9"/>
        <v>0</v>
      </c>
      <c r="Q62" s="12">
        <f t="shared" si="9"/>
        <v>0</v>
      </c>
      <c r="R62" s="12">
        <f t="shared" si="9"/>
        <v>0</v>
      </c>
      <c r="S62" s="12">
        <f t="shared" si="9"/>
        <v>0</v>
      </c>
      <c r="T62" s="12">
        <f t="shared" si="9"/>
        <v>0</v>
      </c>
      <c r="U62" s="12">
        <f t="shared" si="9"/>
        <v>0</v>
      </c>
      <c r="V62" s="12">
        <f t="shared" si="9"/>
        <v>0</v>
      </c>
      <c r="W62" s="12">
        <f t="shared" si="9"/>
        <v>0</v>
      </c>
      <c r="X62" s="12">
        <f t="shared" si="9"/>
        <v>0</v>
      </c>
      <c r="Y62" s="12">
        <f t="shared" si="9"/>
        <v>0</v>
      </c>
      <c r="Z62" s="12">
        <f t="shared" si="9"/>
        <v>0</v>
      </c>
      <c r="AA62" s="12">
        <f t="shared" si="9"/>
        <v>0</v>
      </c>
      <c r="AB62" s="12">
        <f t="shared" si="9"/>
        <v>0</v>
      </c>
      <c r="AC62" s="12">
        <f t="shared" si="9"/>
        <v>0</v>
      </c>
      <c r="AD62" s="93">
        <f t="shared" si="8"/>
        <v>0</v>
      </c>
      <c r="AE62" s="103"/>
      <c r="AF62" s="107">
        <f>AD62/$AD$63</f>
        <v>0</v>
      </c>
    </row>
    <row r="63" spans="3:32" x14ac:dyDescent="0.25">
      <c r="C63" s="1"/>
      <c r="D63" s="13" t="s">
        <v>30</v>
      </c>
      <c r="E63" s="22">
        <f t="shared" ref="E63:AD63" si="10">SUM(E59:E62)</f>
        <v>10</v>
      </c>
      <c r="F63" s="22">
        <f t="shared" si="10"/>
        <v>10</v>
      </c>
      <c r="G63" s="22">
        <f t="shared" si="10"/>
        <v>10</v>
      </c>
      <c r="H63" s="22">
        <f t="shared" si="10"/>
        <v>10</v>
      </c>
      <c r="I63" s="22">
        <f t="shared" si="10"/>
        <v>10</v>
      </c>
      <c r="J63" s="22">
        <f t="shared" si="10"/>
        <v>10</v>
      </c>
      <c r="K63" s="22">
        <f t="shared" si="10"/>
        <v>10</v>
      </c>
      <c r="L63" s="22">
        <f t="shared" si="10"/>
        <v>10</v>
      </c>
      <c r="M63" s="22">
        <f t="shared" si="10"/>
        <v>10</v>
      </c>
      <c r="N63" s="22">
        <f t="shared" si="10"/>
        <v>10</v>
      </c>
      <c r="O63" s="22">
        <f t="shared" si="10"/>
        <v>10</v>
      </c>
      <c r="P63" s="22">
        <f t="shared" si="10"/>
        <v>10</v>
      </c>
      <c r="Q63" s="22">
        <f t="shared" si="10"/>
        <v>10</v>
      </c>
      <c r="R63" s="22">
        <f t="shared" si="10"/>
        <v>10</v>
      </c>
      <c r="S63" s="22">
        <f t="shared" si="10"/>
        <v>10</v>
      </c>
      <c r="T63" s="22">
        <f t="shared" si="10"/>
        <v>10</v>
      </c>
      <c r="U63" s="22">
        <f t="shared" si="10"/>
        <v>10</v>
      </c>
      <c r="V63" s="22">
        <f t="shared" si="10"/>
        <v>10</v>
      </c>
      <c r="W63" s="22">
        <f t="shared" si="10"/>
        <v>10</v>
      </c>
      <c r="X63" s="22">
        <f t="shared" si="10"/>
        <v>10</v>
      </c>
      <c r="Y63" s="22">
        <f t="shared" si="10"/>
        <v>10</v>
      </c>
      <c r="Z63" s="22">
        <f t="shared" si="10"/>
        <v>10</v>
      </c>
      <c r="AA63" s="22">
        <f t="shared" si="10"/>
        <v>10</v>
      </c>
      <c r="AB63" s="22">
        <f t="shared" si="10"/>
        <v>10</v>
      </c>
      <c r="AC63" s="22">
        <f t="shared" si="10"/>
        <v>10</v>
      </c>
      <c r="AD63" s="22">
        <f t="shared" si="10"/>
        <v>250</v>
      </c>
      <c r="AE63" s="12"/>
      <c r="AF63" s="34">
        <f>SUM(AF59:AF62)</f>
        <v>1</v>
      </c>
    </row>
    <row r="64" spans="3:32" x14ac:dyDescent="0.25">
      <c r="C64" s="1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7"/>
    </row>
    <row r="65" spans="3:31" x14ac:dyDescent="0.25">
      <c r="C65" s="1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94"/>
      <c r="AE65" s="94"/>
    </row>
    <row r="66" spans="3:31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94"/>
      <c r="AE66" s="94"/>
    </row>
    <row r="67" spans="3:31" x14ac:dyDescent="0.25">
      <c r="C67" s="1"/>
      <c r="D67" s="1"/>
      <c r="E67" s="190" t="s">
        <v>26</v>
      </c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2"/>
      <c r="AD67" s="86"/>
      <c r="AE67" s="86"/>
    </row>
    <row r="68" spans="3:31" ht="23.25" customHeight="1" x14ac:dyDescent="0.25">
      <c r="C68" s="1"/>
      <c r="D68" s="1"/>
      <c r="E68" s="193" t="s">
        <v>27</v>
      </c>
      <c r="F68" s="194"/>
      <c r="G68" s="194"/>
      <c r="H68" s="194"/>
      <c r="I68" s="195"/>
      <c r="J68" s="203" t="s">
        <v>28</v>
      </c>
      <c r="K68" s="204"/>
      <c r="L68" s="204"/>
      <c r="M68" s="204"/>
      <c r="N68" s="204"/>
      <c r="O68" s="204"/>
      <c r="P68" s="204"/>
      <c r="Q68" s="204"/>
      <c r="R68" s="204"/>
      <c r="S68" s="204"/>
      <c r="T68" s="202" t="s">
        <v>33</v>
      </c>
      <c r="U68" s="202"/>
      <c r="V68" s="202"/>
      <c r="W68" s="202"/>
      <c r="X68" s="202"/>
      <c r="Y68" s="202"/>
      <c r="Z68" s="202"/>
      <c r="AA68" s="202"/>
      <c r="AB68" s="202"/>
      <c r="AC68" s="202"/>
      <c r="AD68" s="86"/>
      <c r="AE68" s="86"/>
    </row>
    <row r="69" spans="3:31" x14ac:dyDescent="0.25">
      <c r="C69" s="1"/>
      <c r="D69" s="1"/>
      <c r="E69" s="30" t="s">
        <v>6</v>
      </c>
      <c r="F69" s="30" t="s">
        <v>11</v>
      </c>
      <c r="G69" s="30" t="s">
        <v>21</v>
      </c>
      <c r="H69" s="30" t="s">
        <v>22</v>
      </c>
      <c r="I69" s="30" t="s">
        <v>23</v>
      </c>
      <c r="J69" s="38" t="s">
        <v>1</v>
      </c>
      <c r="K69" s="38" t="s">
        <v>2</v>
      </c>
      <c r="L69" s="38" t="s">
        <v>3</v>
      </c>
      <c r="M69" s="38" t="s">
        <v>7</v>
      </c>
      <c r="N69" s="38" t="s">
        <v>9</v>
      </c>
      <c r="O69" s="38" t="s">
        <v>12</v>
      </c>
      <c r="P69" s="38" t="s">
        <v>15</v>
      </c>
      <c r="Q69" s="38" t="s">
        <v>16</v>
      </c>
      <c r="R69" s="38" t="s">
        <v>17</v>
      </c>
      <c r="S69" s="38" t="s">
        <v>19</v>
      </c>
      <c r="T69" s="50" t="s">
        <v>4</v>
      </c>
      <c r="U69" s="50" t="s">
        <v>5</v>
      </c>
      <c r="V69" s="50" t="s">
        <v>8</v>
      </c>
      <c r="W69" s="50" t="s">
        <v>10</v>
      </c>
      <c r="X69" s="26" t="s">
        <v>13</v>
      </c>
      <c r="Y69" s="26" t="s">
        <v>14</v>
      </c>
      <c r="Z69" s="26" t="s">
        <v>18</v>
      </c>
      <c r="AA69" s="26" t="s">
        <v>20</v>
      </c>
      <c r="AB69" s="26" t="s">
        <v>24</v>
      </c>
      <c r="AC69" s="26" t="s">
        <v>25</v>
      </c>
      <c r="AD69" s="86"/>
      <c r="AE69" s="86"/>
    </row>
    <row r="70" spans="3:31" x14ac:dyDescent="0.25">
      <c r="C70" s="1"/>
      <c r="D70" s="27" t="s">
        <v>35</v>
      </c>
      <c r="E70" s="198">
        <f>SUM(J59,O59,Y59,Z59,AA59)</f>
        <v>18</v>
      </c>
      <c r="F70" s="198"/>
      <c r="G70" s="198"/>
      <c r="H70" s="198"/>
      <c r="I70" s="198"/>
      <c r="J70" s="180">
        <f>SUM(E59,F59,G59,K59,M59,P59,S59,T59,U59,W59)</f>
        <v>35</v>
      </c>
      <c r="K70" s="181"/>
      <c r="L70" s="181"/>
      <c r="M70" s="181"/>
      <c r="N70" s="181"/>
      <c r="O70" s="181"/>
      <c r="P70" s="181"/>
      <c r="Q70" s="181"/>
      <c r="R70" s="181"/>
      <c r="S70" s="182"/>
      <c r="T70" s="198">
        <f>SUM(H59,I59,L59,N59,Q59,R59,V59,X59,AB59,AC59)</f>
        <v>29</v>
      </c>
      <c r="U70" s="198"/>
      <c r="V70" s="198"/>
      <c r="W70" s="198"/>
      <c r="X70" s="198"/>
      <c r="Y70" s="198"/>
      <c r="Z70" s="198"/>
      <c r="AA70" s="198"/>
      <c r="AB70" s="198"/>
      <c r="AC70" s="198"/>
      <c r="AD70" s="88">
        <f>SUM(E70,J70,T70)</f>
        <v>82</v>
      </c>
      <c r="AE70" s="101"/>
    </row>
    <row r="71" spans="3:31" x14ac:dyDescent="0.25">
      <c r="C71" s="1"/>
      <c r="D71" s="98" t="s">
        <v>76</v>
      </c>
      <c r="E71" s="214">
        <f>SUM(J60,O60,Y60,Z60,AA60)</f>
        <v>0</v>
      </c>
      <c r="F71" s="214"/>
      <c r="G71" s="214"/>
      <c r="H71" s="214"/>
      <c r="I71" s="214"/>
      <c r="J71" s="215">
        <f>SUM(E60,F60,G60,K60,M60,P60,S60,T60,U60,W60)</f>
        <v>0</v>
      </c>
      <c r="K71" s="216"/>
      <c r="L71" s="216"/>
      <c r="M71" s="216"/>
      <c r="N71" s="216"/>
      <c r="O71" s="216"/>
      <c r="P71" s="216"/>
      <c r="Q71" s="216"/>
      <c r="R71" s="216"/>
      <c r="S71" s="217"/>
      <c r="T71" s="214">
        <f>SUM(H60,I60,L60,N60,Q60,R60,V60,X60,AB60,AC60)</f>
        <v>0</v>
      </c>
      <c r="U71" s="214"/>
      <c r="V71" s="214"/>
      <c r="W71" s="214"/>
      <c r="X71" s="214"/>
      <c r="Y71" s="214"/>
      <c r="Z71" s="214"/>
      <c r="AA71" s="214"/>
      <c r="AB71" s="214"/>
      <c r="AC71" s="214"/>
      <c r="AD71" s="100">
        <f>SUM(E71,J71,T71)</f>
        <v>0</v>
      </c>
      <c r="AE71" s="101"/>
    </row>
    <row r="72" spans="3:31" ht="15.75" customHeight="1" x14ac:dyDescent="0.25">
      <c r="C72" s="1"/>
      <c r="D72" s="28" t="s">
        <v>31</v>
      </c>
      <c r="E72" s="176">
        <f>SUM(J61,O61,Y61,Z61,AA61)</f>
        <v>32</v>
      </c>
      <c r="F72" s="176"/>
      <c r="G72" s="176"/>
      <c r="H72" s="176"/>
      <c r="I72" s="176"/>
      <c r="J72" s="183">
        <f>SUM(E61,F61,G61,K61,M61,P61,S61,T61,U61,W61)</f>
        <v>65</v>
      </c>
      <c r="K72" s="184"/>
      <c r="L72" s="184"/>
      <c r="M72" s="184"/>
      <c r="N72" s="184"/>
      <c r="O72" s="184"/>
      <c r="P72" s="184"/>
      <c r="Q72" s="184"/>
      <c r="R72" s="184"/>
      <c r="S72" s="185"/>
      <c r="T72" s="176">
        <f>SUM(H61,I61,L61,N61,Q61,R61,V61,X61,AB61,AC61)</f>
        <v>71</v>
      </c>
      <c r="U72" s="176"/>
      <c r="V72" s="176"/>
      <c r="W72" s="176"/>
      <c r="X72" s="176"/>
      <c r="Y72" s="176"/>
      <c r="Z72" s="176"/>
      <c r="AA72" s="176"/>
      <c r="AB72" s="176"/>
      <c r="AC72" s="176"/>
      <c r="AD72" s="89">
        <f>SUM(E72,J72,T72)</f>
        <v>168</v>
      </c>
      <c r="AE72" s="101"/>
    </row>
    <row r="73" spans="3:31" ht="18.75" x14ac:dyDescent="0.3">
      <c r="C73" s="1"/>
      <c r="D73" s="42" t="s">
        <v>32</v>
      </c>
      <c r="E73" s="197">
        <f>SUM(J62,O62,Y62,Z62,AA62)</f>
        <v>0</v>
      </c>
      <c r="F73" s="197"/>
      <c r="G73" s="197"/>
      <c r="H73" s="197"/>
      <c r="I73" s="197"/>
      <c r="J73" s="177">
        <f>SUM(E62,F62,G62,K62,M62,P62,S62,T62,U62,W62)</f>
        <v>0</v>
      </c>
      <c r="K73" s="178"/>
      <c r="L73" s="178"/>
      <c r="M73" s="178"/>
      <c r="N73" s="178"/>
      <c r="O73" s="178"/>
      <c r="P73" s="178"/>
      <c r="Q73" s="178"/>
      <c r="R73" s="178"/>
      <c r="S73" s="179"/>
      <c r="T73" s="197">
        <f>SUM(H62,I62,L62,N62,Q62,R62,V62,X62,AB62,AC62)</f>
        <v>0</v>
      </c>
      <c r="U73" s="197"/>
      <c r="V73" s="197"/>
      <c r="W73" s="197"/>
      <c r="X73" s="197"/>
      <c r="Y73" s="197"/>
      <c r="Z73" s="197"/>
      <c r="AA73" s="197"/>
      <c r="AB73" s="197"/>
      <c r="AC73" s="197"/>
      <c r="AD73" s="90">
        <f>SUM(E73,J73,T73)</f>
        <v>0</v>
      </c>
      <c r="AE73" s="101"/>
    </row>
    <row r="74" spans="3:31" x14ac:dyDescent="0.25">
      <c r="C74" s="1"/>
      <c r="D74" s="25" t="s">
        <v>29</v>
      </c>
      <c r="E74" s="196">
        <f>SUM(E70:I73)</f>
        <v>50</v>
      </c>
      <c r="F74" s="196"/>
      <c r="G74" s="196"/>
      <c r="H74" s="196"/>
      <c r="I74" s="196"/>
      <c r="J74" s="199">
        <f>SUM(J70:S73)</f>
        <v>100</v>
      </c>
      <c r="K74" s="200"/>
      <c r="L74" s="200"/>
      <c r="M74" s="200"/>
      <c r="N74" s="200"/>
      <c r="O74" s="200"/>
      <c r="P74" s="200"/>
      <c r="Q74" s="200"/>
      <c r="R74" s="200"/>
      <c r="S74" s="201"/>
      <c r="T74" s="196">
        <f>SUM(T70:AC73)</f>
        <v>100</v>
      </c>
      <c r="U74" s="196"/>
      <c r="V74" s="196"/>
      <c r="W74" s="196"/>
      <c r="X74" s="196"/>
      <c r="Y74" s="196"/>
      <c r="Z74" s="196"/>
      <c r="AA74" s="196"/>
      <c r="AB74" s="196"/>
      <c r="AC74" s="196"/>
      <c r="AD74" s="84">
        <f>SUM(E74,J74,T74)</f>
        <v>250</v>
      </c>
      <c r="AE74" s="101"/>
    </row>
    <row r="75" spans="3:3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7" spans="3:31" ht="38.25" customHeight="1" x14ac:dyDescent="0.25">
      <c r="D77" s="63" t="s">
        <v>58</v>
      </c>
      <c r="E77" s="47" t="s">
        <v>37</v>
      </c>
      <c r="F77" s="48" t="s">
        <v>28</v>
      </c>
      <c r="G77" s="49" t="s">
        <v>33</v>
      </c>
    </row>
    <row r="78" spans="3:31" x14ac:dyDescent="0.25">
      <c r="D78" s="27" t="s">
        <v>35</v>
      </c>
      <c r="E78" s="37">
        <f>E70/$E$74</f>
        <v>0.36</v>
      </c>
      <c r="F78" s="37">
        <f>J70/$J$74</f>
        <v>0.35</v>
      </c>
      <c r="G78" s="37">
        <f>T70/$T$74</f>
        <v>0.28999999999999998</v>
      </c>
    </row>
    <row r="79" spans="3:31" x14ac:dyDescent="0.25">
      <c r="D79" s="108" t="s">
        <v>74</v>
      </c>
      <c r="E79" s="37">
        <f>E71/$E$74</f>
        <v>0</v>
      </c>
      <c r="F79" s="37">
        <f>J71/$J$74</f>
        <v>0</v>
      </c>
      <c r="G79" s="37">
        <f>T71/$T$74</f>
        <v>0</v>
      </c>
    </row>
    <row r="80" spans="3:31" x14ac:dyDescent="0.25">
      <c r="D80" s="75" t="s">
        <v>56</v>
      </c>
      <c r="E80" s="40">
        <f>E72/$E$74</f>
        <v>0.64</v>
      </c>
      <c r="F80" s="40">
        <f>J72/$J$74</f>
        <v>0.65</v>
      </c>
      <c r="G80" s="40">
        <f>T72/$T$74</f>
        <v>0.71</v>
      </c>
    </row>
    <row r="81" spans="4:7" ht="18.75" x14ac:dyDescent="0.3">
      <c r="D81" s="42" t="s">
        <v>32</v>
      </c>
      <c r="E81" s="16">
        <f>E73/$E$74</f>
        <v>0</v>
      </c>
      <c r="F81" s="16">
        <f>J73/$J$74</f>
        <v>0</v>
      </c>
      <c r="G81" s="16">
        <f>T73/$T$74</f>
        <v>0</v>
      </c>
    </row>
    <row r="82" spans="4:7" x14ac:dyDescent="0.25">
      <c r="E82" s="109">
        <f>SUM(E78:E81)</f>
        <v>1</v>
      </c>
      <c r="F82" s="109">
        <f>SUM(F78:F81)</f>
        <v>1</v>
      </c>
      <c r="G82" s="109">
        <f>SUM(G78:G81)</f>
        <v>1</v>
      </c>
    </row>
    <row r="100" spans="4:30" ht="18.75" x14ac:dyDescent="0.3">
      <c r="D100" s="186" t="s">
        <v>71</v>
      </c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6"/>
      <c r="T100" s="186"/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</row>
    <row r="101" spans="4:30" ht="29.25" customHeight="1" x14ac:dyDescent="0.25">
      <c r="D101" s="207" t="s">
        <v>83</v>
      </c>
      <c r="E101" s="208"/>
      <c r="F101" s="208"/>
      <c r="G101" s="209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3"/>
    </row>
    <row r="102" spans="4:30" ht="27" customHeight="1" x14ac:dyDescent="0.25">
      <c r="D102" s="187" t="s">
        <v>80</v>
      </c>
      <c r="E102" s="187"/>
      <c r="F102" s="187"/>
      <c r="G102" s="187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1"/>
    </row>
    <row r="103" spans="4:30" ht="34.5" customHeight="1" x14ac:dyDescent="0.25">
      <c r="D103" s="187" t="s">
        <v>82</v>
      </c>
      <c r="E103" s="187"/>
      <c r="F103" s="187"/>
      <c r="G103" s="187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9"/>
    </row>
    <row r="104" spans="4:30" ht="28.5" customHeight="1" x14ac:dyDescent="0.25">
      <c r="D104" s="187" t="s">
        <v>70</v>
      </c>
      <c r="E104" s="187"/>
      <c r="F104" s="187"/>
      <c r="G104" s="187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9"/>
    </row>
    <row r="105" spans="4:30" ht="33" customHeight="1" x14ac:dyDescent="0.25">
      <c r="D105" s="187" t="s">
        <v>81</v>
      </c>
      <c r="E105" s="187"/>
      <c r="F105" s="187"/>
      <c r="G105" s="187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9"/>
    </row>
    <row r="106" spans="4:30" ht="26.25" customHeight="1" x14ac:dyDescent="0.25">
      <c r="D106" s="187" t="s">
        <v>77</v>
      </c>
      <c r="E106" s="187"/>
      <c r="F106" s="187"/>
      <c r="G106" s="187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  <c r="V106" s="188"/>
      <c r="W106" s="188"/>
      <c r="X106" s="188"/>
      <c r="Y106" s="188"/>
      <c r="Z106" s="188"/>
      <c r="AA106" s="188"/>
      <c r="AB106" s="188"/>
      <c r="AC106" s="188"/>
      <c r="AD106" s="189"/>
    </row>
    <row r="108" spans="4:30" x14ac:dyDescent="0.25">
      <c r="D108" s="143"/>
    </row>
  </sheetData>
  <mergeCells count="48"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</mergeCells>
  <dataValidations count="1">
    <dataValidation type="list" allowBlank="1" showInputMessage="1" showErrorMessage="1" sqref="E12:AC45" xr:uid="{00000000-0002-0000-0100-000000000000}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I92"/>
  <sheetViews>
    <sheetView topLeftCell="C1" zoomScale="60" zoomScaleNormal="60" workbookViewId="0">
      <selection activeCell="E8" sqref="E8:P8"/>
    </sheetView>
  </sheetViews>
  <sheetFormatPr baseColWidth="10" defaultRowHeight="15" x14ac:dyDescent="0.25"/>
  <cols>
    <col min="1" max="1" width="4.42578125" customWidth="1"/>
    <col min="2" max="2" width="0" hidden="1" customWidth="1"/>
    <col min="3" max="3" width="4.7109375" customWidth="1"/>
    <col min="4" max="4" width="44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 x14ac:dyDescent="0.5">
      <c r="D2" s="220" t="s">
        <v>61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</row>
    <row r="7" spans="3:35" ht="22.15" customHeight="1" x14ac:dyDescent="0.35">
      <c r="D7" s="135" t="s">
        <v>68</v>
      </c>
      <c r="E7" s="164" t="s">
        <v>141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  <c r="R7" s="163" t="s">
        <v>69</v>
      </c>
      <c r="S7" s="163"/>
      <c r="T7" s="163"/>
      <c r="U7" s="163"/>
      <c r="V7" s="163"/>
      <c r="X7" s="159">
        <v>13</v>
      </c>
      <c r="Y7" s="160"/>
      <c r="AD7" s="146"/>
    </row>
    <row r="8" spans="3:35" ht="22.15" customHeight="1" x14ac:dyDescent="0.35">
      <c r="D8" s="136" t="s">
        <v>47</v>
      </c>
      <c r="E8" s="162" t="s">
        <v>142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56"/>
      <c r="R8" s="163" t="s">
        <v>78</v>
      </c>
      <c r="S8" s="163"/>
      <c r="T8" s="163"/>
      <c r="U8" s="163"/>
      <c r="V8" s="163"/>
      <c r="X8" s="159" t="s">
        <v>143</v>
      </c>
      <c r="Y8" s="160"/>
      <c r="Z8" s="68"/>
      <c r="AA8" s="68"/>
      <c r="AD8" s="158"/>
      <c r="AE8" s="158"/>
      <c r="AF8" s="158"/>
      <c r="AG8" s="158"/>
      <c r="AH8" s="158"/>
    </row>
    <row r="9" spans="3:35" x14ac:dyDescent="0.2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 x14ac:dyDescent="0.25">
      <c r="C10" s="222" t="s">
        <v>89</v>
      </c>
      <c r="D10" s="223"/>
      <c r="E10" s="227" t="s">
        <v>84</v>
      </c>
      <c r="F10" s="228"/>
      <c r="G10" s="228"/>
      <c r="H10" s="228"/>
      <c r="I10" s="229"/>
      <c r="J10" s="227" t="s">
        <v>85</v>
      </c>
      <c r="K10" s="228"/>
      <c r="L10" s="228"/>
      <c r="M10" s="228"/>
      <c r="N10" s="229"/>
      <c r="O10" s="227" t="s">
        <v>86</v>
      </c>
      <c r="P10" s="228"/>
      <c r="Q10" s="228"/>
      <c r="R10" s="228"/>
      <c r="S10" s="229"/>
      <c r="T10" s="227" t="s">
        <v>87</v>
      </c>
      <c r="U10" s="228"/>
      <c r="V10" s="228"/>
      <c r="W10" s="228"/>
      <c r="X10" s="229"/>
      <c r="Y10" s="227" t="s">
        <v>88</v>
      </c>
      <c r="Z10" s="228"/>
      <c r="AA10" s="228"/>
      <c r="AB10" s="228"/>
      <c r="AC10" s="229"/>
      <c r="AD10" s="221" t="s">
        <v>41</v>
      </c>
      <c r="AE10" s="221"/>
      <c r="AF10" s="221"/>
    </row>
    <row r="11" spans="3:35" ht="16.5" thickBot="1" x14ac:dyDescent="0.3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899999999999999" customHeight="1" x14ac:dyDescent="0.25">
      <c r="C12" s="57">
        <v>1</v>
      </c>
      <c r="D12" s="55" t="s">
        <v>112</v>
      </c>
      <c r="E12" s="64" t="s">
        <v>51</v>
      </c>
      <c r="F12" s="64" t="s">
        <v>44</v>
      </c>
      <c r="G12" s="64" t="s">
        <v>44</v>
      </c>
      <c r="H12" s="64" t="s">
        <v>44</v>
      </c>
      <c r="I12" s="64" t="s">
        <v>44</v>
      </c>
      <c r="J12" s="64" t="s">
        <v>44</v>
      </c>
      <c r="K12" s="64" t="s">
        <v>44</v>
      </c>
      <c r="L12" s="64" t="s">
        <v>44</v>
      </c>
      <c r="M12" s="64" t="s">
        <v>44</v>
      </c>
      <c r="N12" s="64" t="s">
        <v>52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52</v>
      </c>
      <c r="Z12" s="64" t="s">
        <v>44</v>
      </c>
      <c r="AA12" s="64" t="s">
        <v>51</v>
      </c>
      <c r="AB12" s="64" t="s">
        <v>51</v>
      </c>
      <c r="AC12" s="64" t="s">
        <v>51</v>
      </c>
      <c r="AD12" s="123">
        <f>COUNTIF(E12:AC12,"✔")</f>
        <v>4</v>
      </c>
      <c r="AE12" s="125">
        <f>COUNTIF(E12:AC12,"X")</f>
        <v>19</v>
      </c>
      <c r="AF12" s="127">
        <f>COUNTIF(E12:AC12,"–")</f>
        <v>2</v>
      </c>
      <c r="AH12" s="156" t="s">
        <v>46</v>
      </c>
      <c r="AI12" s="157"/>
    </row>
    <row r="13" spans="3:35" ht="19.899999999999999" customHeight="1" x14ac:dyDescent="0.25">
      <c r="C13" s="57">
        <v>2</v>
      </c>
      <c r="D13" s="55" t="s">
        <v>113</v>
      </c>
      <c r="E13" s="64" t="s">
        <v>44</v>
      </c>
      <c r="F13" s="64" t="s">
        <v>51</v>
      </c>
      <c r="G13" s="64" t="s">
        <v>51</v>
      </c>
      <c r="H13" s="64" t="s">
        <v>44</v>
      </c>
      <c r="I13" s="64" t="s">
        <v>44</v>
      </c>
      <c r="J13" s="64" t="s">
        <v>51</v>
      </c>
      <c r="K13" s="64" t="s">
        <v>44</v>
      </c>
      <c r="L13" s="64" t="s">
        <v>44</v>
      </c>
      <c r="M13" s="64" t="s">
        <v>44</v>
      </c>
      <c r="N13" s="64" t="s">
        <v>51</v>
      </c>
      <c r="O13" s="64" t="s">
        <v>51</v>
      </c>
      <c r="P13" s="64" t="s">
        <v>44</v>
      </c>
      <c r="Q13" s="64" t="s">
        <v>44</v>
      </c>
      <c r="R13" s="64" t="s">
        <v>44</v>
      </c>
      <c r="S13" s="64" t="s">
        <v>44</v>
      </c>
      <c r="T13" s="64" t="s">
        <v>51</v>
      </c>
      <c r="U13" s="64" t="s">
        <v>44</v>
      </c>
      <c r="V13" s="64" t="s">
        <v>51</v>
      </c>
      <c r="W13" s="64" t="s">
        <v>51</v>
      </c>
      <c r="X13" s="64" t="s">
        <v>44</v>
      </c>
      <c r="Y13" s="64" t="s">
        <v>44</v>
      </c>
      <c r="Z13" s="64" t="s">
        <v>51</v>
      </c>
      <c r="AA13" s="64" t="s">
        <v>51</v>
      </c>
      <c r="AB13" s="64" t="s">
        <v>51</v>
      </c>
      <c r="AC13" s="64" t="s">
        <v>44</v>
      </c>
      <c r="AD13" s="123">
        <f t="shared" ref="AD13:AD45" si="0">COUNTIF(E13:AC13,"✔")</f>
        <v>11</v>
      </c>
      <c r="AE13" s="125">
        <f t="shared" ref="AE13:AE45" si="1">COUNTIF(E13:AC13,"X")</f>
        <v>14</v>
      </c>
      <c r="AF13" s="127">
        <f t="shared" ref="AF13:AF45" si="2">COUNTIF(E13:AC13,"–")</f>
        <v>0</v>
      </c>
      <c r="AH13" s="78" t="s">
        <v>48</v>
      </c>
      <c r="AI13" s="71" t="s">
        <v>51</v>
      </c>
    </row>
    <row r="14" spans="3:35" ht="19.899999999999999" customHeight="1" x14ac:dyDescent="0.25">
      <c r="C14" s="57">
        <v>3</v>
      </c>
      <c r="D14" s="55" t="s">
        <v>114</v>
      </c>
      <c r="E14" s="64" t="s">
        <v>44</v>
      </c>
      <c r="F14" s="64" t="s">
        <v>51</v>
      </c>
      <c r="G14" s="64" t="s">
        <v>44</v>
      </c>
      <c r="H14" s="64" t="s">
        <v>44</v>
      </c>
      <c r="I14" s="64" t="s">
        <v>51</v>
      </c>
      <c r="J14" s="64" t="s">
        <v>44</v>
      </c>
      <c r="K14" s="64" t="s">
        <v>44</v>
      </c>
      <c r="L14" s="64" t="s">
        <v>44</v>
      </c>
      <c r="M14" s="64" t="s">
        <v>44</v>
      </c>
      <c r="N14" s="64" t="s">
        <v>51</v>
      </c>
      <c r="O14" s="64" t="s">
        <v>44</v>
      </c>
      <c r="P14" s="64" t="s">
        <v>44</v>
      </c>
      <c r="Q14" s="64" t="s">
        <v>44</v>
      </c>
      <c r="R14" s="64" t="s">
        <v>44</v>
      </c>
      <c r="S14" s="64" t="s">
        <v>44</v>
      </c>
      <c r="T14" s="64" t="s">
        <v>51</v>
      </c>
      <c r="U14" s="64" t="s">
        <v>44</v>
      </c>
      <c r="V14" s="64" t="s">
        <v>44</v>
      </c>
      <c r="W14" s="64" t="s">
        <v>44</v>
      </c>
      <c r="X14" s="64" t="s">
        <v>44</v>
      </c>
      <c r="Y14" s="64" t="s">
        <v>51</v>
      </c>
      <c r="Z14" s="64" t="s">
        <v>44</v>
      </c>
      <c r="AA14" s="64" t="s">
        <v>44</v>
      </c>
      <c r="AB14" s="64" t="s">
        <v>44</v>
      </c>
      <c r="AC14" s="64" t="s">
        <v>44</v>
      </c>
      <c r="AD14" s="123">
        <f t="shared" si="0"/>
        <v>5</v>
      </c>
      <c r="AE14" s="125">
        <f t="shared" si="1"/>
        <v>20</v>
      </c>
      <c r="AF14" s="127">
        <f t="shared" si="2"/>
        <v>0</v>
      </c>
      <c r="AH14" s="78" t="s">
        <v>49</v>
      </c>
      <c r="AI14" s="72" t="s">
        <v>44</v>
      </c>
    </row>
    <row r="15" spans="3:35" ht="19.899999999999999" customHeight="1" thickBot="1" x14ac:dyDescent="0.3">
      <c r="C15" s="57">
        <v>4</v>
      </c>
      <c r="D15" s="55" t="s">
        <v>115</v>
      </c>
      <c r="E15" s="64" t="s">
        <v>51</v>
      </c>
      <c r="F15" s="64" t="s">
        <v>44</v>
      </c>
      <c r="G15" s="64" t="s">
        <v>44</v>
      </c>
      <c r="H15" s="64" t="s">
        <v>44</v>
      </c>
      <c r="I15" s="64" t="s">
        <v>44</v>
      </c>
      <c r="J15" s="64" t="s">
        <v>44</v>
      </c>
      <c r="K15" s="64" t="s">
        <v>44</v>
      </c>
      <c r="L15" s="64" t="s">
        <v>44</v>
      </c>
      <c r="M15" s="64" t="s">
        <v>44</v>
      </c>
      <c r="N15" s="64" t="s">
        <v>44</v>
      </c>
      <c r="O15" s="64" t="s">
        <v>44</v>
      </c>
      <c r="P15" s="64" t="s">
        <v>44</v>
      </c>
      <c r="Q15" s="64" t="s">
        <v>44</v>
      </c>
      <c r="R15" s="64" t="s">
        <v>44</v>
      </c>
      <c r="S15" s="64" t="s">
        <v>51</v>
      </c>
      <c r="T15" s="64" t="s">
        <v>44</v>
      </c>
      <c r="U15" s="64" t="s">
        <v>44</v>
      </c>
      <c r="V15" s="64" t="s">
        <v>44</v>
      </c>
      <c r="W15" s="64" t="s">
        <v>44</v>
      </c>
      <c r="X15" s="64" t="s">
        <v>44</v>
      </c>
      <c r="Y15" s="64" t="s">
        <v>44</v>
      </c>
      <c r="Z15" s="64" t="s">
        <v>44</v>
      </c>
      <c r="AA15" s="64" t="s">
        <v>44</v>
      </c>
      <c r="AB15" s="64" t="s">
        <v>44</v>
      </c>
      <c r="AC15" s="64" t="s">
        <v>44</v>
      </c>
      <c r="AD15" s="123">
        <f t="shared" si="0"/>
        <v>2</v>
      </c>
      <c r="AE15" s="125">
        <f t="shared" si="1"/>
        <v>23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 x14ac:dyDescent="0.25">
      <c r="C16" s="57">
        <v>5</v>
      </c>
      <c r="D16" s="154" t="s">
        <v>116</v>
      </c>
      <c r="E16" s="64" t="s">
        <v>44</v>
      </c>
      <c r="F16" s="64" t="s">
        <v>44</v>
      </c>
      <c r="G16" s="64" t="s">
        <v>44</v>
      </c>
      <c r="H16" s="64" t="s">
        <v>44</v>
      </c>
      <c r="I16" s="64" t="s">
        <v>44</v>
      </c>
      <c r="J16" s="64" t="s">
        <v>51</v>
      </c>
      <c r="K16" s="64" t="s">
        <v>44</v>
      </c>
      <c r="L16" s="64" t="s">
        <v>44</v>
      </c>
      <c r="M16" s="64" t="s">
        <v>44</v>
      </c>
      <c r="N16" s="64" t="s">
        <v>51</v>
      </c>
      <c r="O16" s="64" t="s">
        <v>44</v>
      </c>
      <c r="P16" s="64" t="s">
        <v>51</v>
      </c>
      <c r="Q16" s="64" t="s">
        <v>44</v>
      </c>
      <c r="R16" s="64" t="s">
        <v>51</v>
      </c>
      <c r="S16" s="64" t="s">
        <v>44</v>
      </c>
      <c r="T16" s="64" t="s">
        <v>51</v>
      </c>
      <c r="U16" s="64" t="s">
        <v>44</v>
      </c>
      <c r="V16" s="64" t="s">
        <v>51</v>
      </c>
      <c r="W16" s="64" t="s">
        <v>44</v>
      </c>
      <c r="X16" s="64" t="s">
        <v>51</v>
      </c>
      <c r="Y16" s="64" t="s">
        <v>44</v>
      </c>
      <c r="Z16" s="64" t="s">
        <v>51</v>
      </c>
      <c r="AA16" s="64" t="s">
        <v>44</v>
      </c>
      <c r="AB16" s="64" t="s">
        <v>44</v>
      </c>
      <c r="AC16" s="64" t="s">
        <v>44</v>
      </c>
      <c r="AD16" s="123">
        <f t="shared" si="0"/>
        <v>8</v>
      </c>
      <c r="AE16" s="125">
        <f t="shared" si="1"/>
        <v>17</v>
      </c>
      <c r="AF16" s="127">
        <f t="shared" si="2"/>
        <v>0</v>
      </c>
      <c r="AH16" s="62"/>
    </row>
    <row r="17" spans="3:32" ht="19.899999999999999" customHeight="1" x14ac:dyDescent="0.25">
      <c r="C17" s="57">
        <v>6</v>
      </c>
      <c r="D17" s="55" t="s">
        <v>117</v>
      </c>
      <c r="E17" s="64" t="s">
        <v>44</v>
      </c>
      <c r="F17" s="64" t="s">
        <v>44</v>
      </c>
      <c r="G17" s="64" t="s">
        <v>44</v>
      </c>
      <c r="H17" s="64" t="s">
        <v>51</v>
      </c>
      <c r="I17" s="64" t="s">
        <v>44</v>
      </c>
      <c r="J17" s="64" t="s">
        <v>51</v>
      </c>
      <c r="K17" s="64" t="s">
        <v>51</v>
      </c>
      <c r="L17" s="64" t="s">
        <v>44</v>
      </c>
      <c r="M17" s="64" t="s">
        <v>44</v>
      </c>
      <c r="N17" s="64" t="s">
        <v>44</v>
      </c>
      <c r="O17" s="64" t="s">
        <v>51</v>
      </c>
      <c r="P17" s="64" t="s">
        <v>44</v>
      </c>
      <c r="Q17" s="64" t="s">
        <v>44</v>
      </c>
      <c r="R17" s="64" t="s">
        <v>51</v>
      </c>
      <c r="S17" s="64" t="s">
        <v>51</v>
      </c>
      <c r="T17" s="64" t="s">
        <v>51</v>
      </c>
      <c r="U17" s="64" t="s">
        <v>44</v>
      </c>
      <c r="V17" s="64" t="s">
        <v>44</v>
      </c>
      <c r="W17" s="64" t="s">
        <v>44</v>
      </c>
      <c r="X17" s="64" t="s">
        <v>44</v>
      </c>
      <c r="Y17" s="64" t="s">
        <v>44</v>
      </c>
      <c r="Z17" s="64" t="s">
        <v>44</v>
      </c>
      <c r="AA17" s="64" t="s">
        <v>44</v>
      </c>
      <c r="AB17" s="64" t="s">
        <v>44</v>
      </c>
      <c r="AC17" s="64" t="s">
        <v>44</v>
      </c>
      <c r="AD17" s="123">
        <f t="shared" si="0"/>
        <v>7</v>
      </c>
      <c r="AE17" s="125">
        <f t="shared" si="1"/>
        <v>18</v>
      </c>
      <c r="AF17" s="127">
        <f t="shared" si="2"/>
        <v>0</v>
      </c>
    </row>
    <row r="18" spans="3:32" ht="19.899999999999999" customHeight="1" x14ac:dyDescent="0.25">
      <c r="C18" s="57">
        <v>7</v>
      </c>
      <c r="D18" s="55" t="s">
        <v>118</v>
      </c>
      <c r="E18" s="64" t="s">
        <v>44</v>
      </c>
      <c r="F18" s="64" t="s">
        <v>51</v>
      </c>
      <c r="G18" s="64" t="s">
        <v>44</v>
      </c>
      <c r="H18" s="64" t="s">
        <v>44</v>
      </c>
      <c r="I18" s="64" t="s">
        <v>44</v>
      </c>
      <c r="J18" s="64" t="s">
        <v>51</v>
      </c>
      <c r="K18" s="64" t="s">
        <v>44</v>
      </c>
      <c r="L18" s="64" t="s">
        <v>44</v>
      </c>
      <c r="M18" s="64" t="s">
        <v>44</v>
      </c>
      <c r="N18" s="64" t="s">
        <v>44</v>
      </c>
      <c r="O18" s="64" t="s">
        <v>44</v>
      </c>
      <c r="P18" s="64" t="s">
        <v>44</v>
      </c>
      <c r="Q18" s="64" t="s">
        <v>44</v>
      </c>
      <c r="R18" s="64" t="s">
        <v>51</v>
      </c>
      <c r="S18" s="64" t="s">
        <v>44</v>
      </c>
      <c r="T18" s="64" t="s">
        <v>51</v>
      </c>
      <c r="U18" s="64" t="s">
        <v>44</v>
      </c>
      <c r="V18" s="64" t="s">
        <v>44</v>
      </c>
      <c r="W18" s="64" t="s">
        <v>51</v>
      </c>
      <c r="X18" s="64" t="s">
        <v>44</v>
      </c>
      <c r="Y18" s="64" t="s">
        <v>44</v>
      </c>
      <c r="Z18" s="64" t="s">
        <v>44</v>
      </c>
      <c r="AA18" s="64" t="s">
        <v>44</v>
      </c>
      <c r="AB18" s="64" t="s">
        <v>44</v>
      </c>
      <c r="AC18" s="64" t="s">
        <v>44</v>
      </c>
      <c r="AD18" s="123">
        <f t="shared" si="0"/>
        <v>5</v>
      </c>
      <c r="AE18" s="125">
        <f t="shared" si="1"/>
        <v>20</v>
      </c>
      <c r="AF18" s="127">
        <f t="shared" si="2"/>
        <v>0</v>
      </c>
    </row>
    <row r="19" spans="3:32" ht="19.899999999999999" customHeight="1" x14ac:dyDescent="0.25">
      <c r="C19" s="57">
        <v>8</v>
      </c>
      <c r="D19" s="55" t="s">
        <v>119</v>
      </c>
      <c r="E19" s="64" t="s">
        <v>51</v>
      </c>
      <c r="F19" s="64" t="s">
        <v>51</v>
      </c>
      <c r="G19" s="64" t="s">
        <v>44</v>
      </c>
      <c r="H19" s="64" t="s">
        <v>51</v>
      </c>
      <c r="I19" s="64" t="s">
        <v>44</v>
      </c>
      <c r="J19" s="64" t="s">
        <v>51</v>
      </c>
      <c r="K19" s="64" t="s">
        <v>51</v>
      </c>
      <c r="L19" s="64" t="s">
        <v>51</v>
      </c>
      <c r="M19" s="64" t="s">
        <v>44</v>
      </c>
      <c r="N19" s="64" t="s">
        <v>44</v>
      </c>
      <c r="O19" s="64" t="s">
        <v>51</v>
      </c>
      <c r="P19" s="64" t="s">
        <v>44</v>
      </c>
      <c r="Q19" s="64" t="s">
        <v>44</v>
      </c>
      <c r="R19" s="64" t="s">
        <v>44</v>
      </c>
      <c r="S19" s="64" t="s">
        <v>44</v>
      </c>
      <c r="T19" s="64" t="s">
        <v>51</v>
      </c>
      <c r="U19" s="64" t="s">
        <v>44</v>
      </c>
      <c r="V19" s="64" t="s">
        <v>44</v>
      </c>
      <c r="W19" s="64" t="s">
        <v>44</v>
      </c>
      <c r="X19" s="64" t="s">
        <v>44</v>
      </c>
      <c r="Y19" s="64" t="s">
        <v>51</v>
      </c>
      <c r="Z19" s="64" t="s">
        <v>51</v>
      </c>
      <c r="AA19" s="64" t="s">
        <v>44</v>
      </c>
      <c r="AB19" s="64" t="s">
        <v>51</v>
      </c>
      <c r="AC19" s="64" t="s">
        <v>44</v>
      </c>
      <c r="AD19" s="123">
        <f t="shared" si="0"/>
        <v>11</v>
      </c>
      <c r="AE19" s="125">
        <f t="shared" si="1"/>
        <v>14</v>
      </c>
      <c r="AF19" s="127">
        <f t="shared" si="2"/>
        <v>0</v>
      </c>
    </row>
    <row r="20" spans="3:32" ht="19.899999999999999" customHeight="1" x14ac:dyDescent="0.25">
      <c r="C20" s="57">
        <v>9</v>
      </c>
      <c r="D20" s="55" t="s">
        <v>120</v>
      </c>
      <c r="E20" s="64" t="s">
        <v>44</v>
      </c>
      <c r="F20" s="64" t="s">
        <v>51</v>
      </c>
      <c r="G20" s="64" t="s">
        <v>44</v>
      </c>
      <c r="H20" s="64" t="s">
        <v>51</v>
      </c>
      <c r="I20" s="64" t="s">
        <v>51</v>
      </c>
      <c r="J20" s="64" t="s">
        <v>51</v>
      </c>
      <c r="K20" s="64" t="s">
        <v>44</v>
      </c>
      <c r="L20" s="64" t="s">
        <v>51</v>
      </c>
      <c r="M20" s="64" t="s">
        <v>44</v>
      </c>
      <c r="N20" s="64" t="s">
        <v>44</v>
      </c>
      <c r="O20" s="64" t="s">
        <v>44</v>
      </c>
      <c r="P20" s="64" t="s">
        <v>51</v>
      </c>
      <c r="Q20" s="64" t="s">
        <v>44</v>
      </c>
      <c r="R20" s="64" t="s">
        <v>44</v>
      </c>
      <c r="S20" s="64" t="s">
        <v>44</v>
      </c>
      <c r="T20" s="64" t="s">
        <v>51</v>
      </c>
      <c r="U20" s="64" t="s">
        <v>51</v>
      </c>
      <c r="V20" s="64" t="s">
        <v>44</v>
      </c>
      <c r="W20" s="64" t="s">
        <v>44</v>
      </c>
      <c r="X20" s="64" t="s">
        <v>44</v>
      </c>
      <c r="Y20" s="64" t="s">
        <v>51</v>
      </c>
      <c r="Z20" s="64" t="s">
        <v>51</v>
      </c>
      <c r="AA20" s="64" t="s">
        <v>51</v>
      </c>
      <c r="AB20" s="64" t="s">
        <v>51</v>
      </c>
      <c r="AC20" s="64" t="s">
        <v>44</v>
      </c>
      <c r="AD20" s="123">
        <f t="shared" si="0"/>
        <v>12</v>
      </c>
      <c r="AE20" s="125">
        <f t="shared" si="1"/>
        <v>13</v>
      </c>
      <c r="AF20" s="127">
        <f t="shared" si="2"/>
        <v>0</v>
      </c>
    </row>
    <row r="21" spans="3:32" ht="19.899999999999999" customHeight="1" x14ac:dyDescent="0.25">
      <c r="C21" s="57">
        <v>10</v>
      </c>
      <c r="D21" s="55" t="s">
        <v>121</v>
      </c>
      <c r="E21" s="64" t="s">
        <v>51</v>
      </c>
      <c r="F21" s="64" t="s">
        <v>51</v>
      </c>
      <c r="G21" s="64" t="s">
        <v>44</v>
      </c>
      <c r="H21" s="64" t="s">
        <v>44</v>
      </c>
      <c r="I21" s="64" t="s">
        <v>51</v>
      </c>
      <c r="J21" s="64" t="s">
        <v>44</v>
      </c>
      <c r="K21" s="64" t="s">
        <v>51</v>
      </c>
      <c r="L21" s="64" t="s">
        <v>44</v>
      </c>
      <c r="M21" s="64" t="s">
        <v>44</v>
      </c>
      <c r="N21" s="64" t="s">
        <v>51</v>
      </c>
      <c r="O21" s="64" t="s">
        <v>51</v>
      </c>
      <c r="P21" s="64" t="s">
        <v>44</v>
      </c>
      <c r="Q21" s="64" t="s">
        <v>44</v>
      </c>
      <c r="R21" s="64" t="s">
        <v>51</v>
      </c>
      <c r="S21" s="64" t="s">
        <v>44</v>
      </c>
      <c r="T21" s="64" t="s">
        <v>44</v>
      </c>
      <c r="U21" s="64" t="s">
        <v>44</v>
      </c>
      <c r="V21" s="64" t="s">
        <v>51</v>
      </c>
      <c r="W21" s="64" t="s">
        <v>51</v>
      </c>
      <c r="X21" s="64" t="s">
        <v>44</v>
      </c>
      <c r="Y21" s="64" t="s">
        <v>44</v>
      </c>
      <c r="Z21" s="64" t="s">
        <v>51</v>
      </c>
      <c r="AA21" s="64" t="s">
        <v>44</v>
      </c>
      <c r="AB21" s="64" t="s">
        <v>51</v>
      </c>
      <c r="AC21" s="64" t="s">
        <v>44</v>
      </c>
      <c r="AD21" s="123">
        <f t="shared" si="0"/>
        <v>11</v>
      </c>
      <c r="AE21" s="125">
        <f t="shared" si="1"/>
        <v>14</v>
      </c>
      <c r="AF21" s="127">
        <f t="shared" si="2"/>
        <v>0</v>
      </c>
    </row>
    <row r="22" spans="3:32" ht="19.899999999999999" customHeight="1" x14ac:dyDescent="0.25">
      <c r="C22" s="57">
        <v>11</v>
      </c>
      <c r="D22" s="55" t="s">
        <v>122</v>
      </c>
      <c r="E22" s="64" t="s">
        <v>44</v>
      </c>
      <c r="F22" s="64" t="s">
        <v>44</v>
      </c>
      <c r="G22" s="64" t="s">
        <v>44</v>
      </c>
      <c r="H22" s="64" t="s">
        <v>44</v>
      </c>
      <c r="I22" s="64" t="s">
        <v>44</v>
      </c>
      <c r="J22" s="64" t="s">
        <v>44</v>
      </c>
      <c r="K22" s="64" t="s">
        <v>44</v>
      </c>
      <c r="L22" s="64" t="s">
        <v>51</v>
      </c>
      <c r="M22" s="64" t="s">
        <v>44</v>
      </c>
      <c r="N22" s="64" t="s">
        <v>44</v>
      </c>
      <c r="O22" s="64" t="s">
        <v>44</v>
      </c>
      <c r="P22" s="64" t="s">
        <v>51</v>
      </c>
      <c r="Q22" s="64" t="s">
        <v>51</v>
      </c>
      <c r="R22" s="64" t="s">
        <v>44</v>
      </c>
      <c r="S22" s="64" t="s">
        <v>44</v>
      </c>
      <c r="T22" s="64" t="s">
        <v>44</v>
      </c>
      <c r="U22" s="64" t="s">
        <v>44</v>
      </c>
      <c r="V22" s="64" t="s">
        <v>44</v>
      </c>
      <c r="W22" s="64" t="s">
        <v>44</v>
      </c>
      <c r="X22" s="64" t="s">
        <v>44</v>
      </c>
      <c r="Y22" s="64" t="s">
        <v>44</v>
      </c>
      <c r="Z22" s="64" t="s">
        <v>44</v>
      </c>
      <c r="AA22" s="64" t="s">
        <v>44</v>
      </c>
      <c r="AB22" s="64" t="s">
        <v>44</v>
      </c>
      <c r="AC22" s="64" t="s">
        <v>44</v>
      </c>
      <c r="AD22" s="123">
        <f t="shared" si="0"/>
        <v>3</v>
      </c>
      <c r="AE22" s="125">
        <f t="shared" si="1"/>
        <v>22</v>
      </c>
      <c r="AF22" s="127">
        <f t="shared" si="2"/>
        <v>0</v>
      </c>
    </row>
    <row r="23" spans="3:32" ht="19.899999999999999" customHeight="1" x14ac:dyDescent="0.25">
      <c r="C23" s="57">
        <v>12</v>
      </c>
      <c r="D23" s="55" t="s">
        <v>123</v>
      </c>
      <c r="E23" s="64" t="s">
        <v>44</v>
      </c>
      <c r="F23" s="64" t="s">
        <v>51</v>
      </c>
      <c r="G23" s="64" t="s">
        <v>51</v>
      </c>
      <c r="H23" s="64" t="s">
        <v>44</v>
      </c>
      <c r="I23" s="64" t="s">
        <v>44</v>
      </c>
      <c r="J23" s="64" t="s">
        <v>44</v>
      </c>
      <c r="K23" s="64" t="s">
        <v>44</v>
      </c>
      <c r="L23" s="64" t="s">
        <v>44</v>
      </c>
      <c r="M23" s="64" t="s">
        <v>44</v>
      </c>
      <c r="N23" s="64" t="s">
        <v>44</v>
      </c>
      <c r="O23" s="64" t="s">
        <v>51</v>
      </c>
      <c r="P23" s="64" t="s">
        <v>51</v>
      </c>
      <c r="Q23" s="64" t="s">
        <v>44</v>
      </c>
      <c r="R23" s="64" t="s">
        <v>44</v>
      </c>
      <c r="S23" s="64" t="s">
        <v>44</v>
      </c>
      <c r="T23" s="64" t="s">
        <v>44</v>
      </c>
      <c r="U23" s="64" t="s">
        <v>51</v>
      </c>
      <c r="V23" s="64" t="s">
        <v>44</v>
      </c>
      <c r="W23" s="64" t="s">
        <v>44</v>
      </c>
      <c r="X23" s="64" t="s">
        <v>51</v>
      </c>
      <c r="Y23" s="64" t="s">
        <v>44</v>
      </c>
      <c r="Z23" s="64" t="s">
        <v>44</v>
      </c>
      <c r="AA23" s="64" t="s">
        <v>44</v>
      </c>
      <c r="AB23" s="64" t="s">
        <v>44</v>
      </c>
      <c r="AC23" s="64" t="s">
        <v>44</v>
      </c>
      <c r="AD23" s="123">
        <f t="shared" si="0"/>
        <v>6</v>
      </c>
      <c r="AE23" s="125">
        <f t="shared" si="1"/>
        <v>19</v>
      </c>
      <c r="AF23" s="127">
        <f t="shared" si="2"/>
        <v>0</v>
      </c>
    </row>
    <row r="24" spans="3:32" ht="19.899999999999999" customHeight="1" x14ac:dyDescent="0.25">
      <c r="C24" s="57">
        <v>13</v>
      </c>
      <c r="D24" s="55" t="s">
        <v>124</v>
      </c>
      <c r="E24" s="64" t="s">
        <v>44</v>
      </c>
      <c r="F24" s="64" t="s">
        <v>44</v>
      </c>
      <c r="G24" s="64" t="s">
        <v>44</v>
      </c>
      <c r="H24" s="64" t="s">
        <v>44</v>
      </c>
      <c r="I24" s="64" t="s">
        <v>44</v>
      </c>
      <c r="J24" s="64" t="s">
        <v>44</v>
      </c>
      <c r="K24" s="64" t="s">
        <v>44</v>
      </c>
      <c r="L24" s="64" t="s">
        <v>44</v>
      </c>
      <c r="M24" s="64" t="s">
        <v>44</v>
      </c>
      <c r="N24" s="64" t="s">
        <v>44</v>
      </c>
      <c r="O24" s="64" t="s">
        <v>44</v>
      </c>
      <c r="P24" s="64" t="s">
        <v>44</v>
      </c>
      <c r="Q24" s="64" t="s">
        <v>51</v>
      </c>
      <c r="R24" s="64" t="s">
        <v>44</v>
      </c>
      <c r="S24" s="64" t="s">
        <v>51</v>
      </c>
      <c r="T24" s="64" t="s">
        <v>44</v>
      </c>
      <c r="U24" s="64" t="s">
        <v>51</v>
      </c>
      <c r="V24" s="64" t="s">
        <v>44</v>
      </c>
      <c r="W24" s="64" t="s">
        <v>44</v>
      </c>
      <c r="X24" s="64" t="s">
        <v>44</v>
      </c>
      <c r="Y24" s="64" t="s">
        <v>44</v>
      </c>
      <c r="Z24" s="64" t="s">
        <v>44</v>
      </c>
      <c r="AA24" s="64" t="s">
        <v>51</v>
      </c>
      <c r="AB24" s="64" t="s">
        <v>44</v>
      </c>
      <c r="AC24" s="64" t="s">
        <v>51</v>
      </c>
      <c r="AD24" s="123">
        <f t="shared" si="0"/>
        <v>5</v>
      </c>
      <c r="AE24" s="125">
        <f t="shared" si="1"/>
        <v>20</v>
      </c>
      <c r="AF24" s="127">
        <f t="shared" si="2"/>
        <v>0</v>
      </c>
    </row>
    <row r="25" spans="3:32" ht="19.899999999999999" customHeight="1" x14ac:dyDescent="0.2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23">
        <f t="shared" si="0"/>
        <v>0</v>
      </c>
      <c r="AE25" s="125">
        <f t="shared" si="1"/>
        <v>0</v>
      </c>
      <c r="AF25" s="127">
        <f t="shared" si="2"/>
        <v>0</v>
      </c>
    </row>
    <row r="26" spans="3:32" ht="19.899999999999999" customHeight="1" x14ac:dyDescent="0.2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23">
        <f t="shared" si="0"/>
        <v>0</v>
      </c>
      <c r="AE26" s="125">
        <f t="shared" si="1"/>
        <v>0</v>
      </c>
      <c r="AF26" s="127">
        <f t="shared" si="2"/>
        <v>0</v>
      </c>
    </row>
    <row r="27" spans="3:32" ht="19.899999999999999" customHeight="1" x14ac:dyDescent="0.2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23">
        <f t="shared" si="0"/>
        <v>0</v>
      </c>
      <c r="AE27" s="125">
        <f t="shared" si="1"/>
        <v>0</v>
      </c>
      <c r="AF27" s="127">
        <f t="shared" si="2"/>
        <v>0</v>
      </c>
    </row>
    <row r="28" spans="3:32" ht="19.899999999999999" customHeight="1" x14ac:dyDescent="0.2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23">
        <f t="shared" si="0"/>
        <v>0</v>
      </c>
      <c r="AE28" s="125">
        <f t="shared" si="1"/>
        <v>0</v>
      </c>
      <c r="AF28" s="127">
        <f t="shared" si="2"/>
        <v>0</v>
      </c>
    </row>
    <row r="29" spans="3:32" ht="19.899999999999999" customHeight="1" x14ac:dyDescent="0.2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23">
        <f t="shared" si="0"/>
        <v>0</v>
      </c>
      <c r="AE29" s="125">
        <f t="shared" si="1"/>
        <v>0</v>
      </c>
      <c r="AF29" s="127">
        <f t="shared" si="2"/>
        <v>0</v>
      </c>
    </row>
    <row r="30" spans="3:32" ht="19.899999999999999" customHeight="1" x14ac:dyDescent="0.2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23">
        <f t="shared" si="0"/>
        <v>0</v>
      </c>
      <c r="AE30" s="125">
        <f t="shared" si="1"/>
        <v>0</v>
      </c>
      <c r="AF30" s="127">
        <f t="shared" si="2"/>
        <v>0</v>
      </c>
    </row>
    <row r="31" spans="3:32" ht="19.899999999999999" customHeight="1" x14ac:dyDescent="0.2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23">
        <f t="shared" si="0"/>
        <v>0</v>
      </c>
      <c r="AE31" s="125">
        <f t="shared" si="1"/>
        <v>0</v>
      </c>
      <c r="AF31" s="127">
        <f t="shared" si="2"/>
        <v>0</v>
      </c>
    </row>
    <row r="32" spans="3:32" ht="19.899999999999999" customHeight="1" x14ac:dyDescent="0.2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23">
        <f t="shared" si="0"/>
        <v>0</v>
      </c>
      <c r="AE32" s="125">
        <f t="shared" si="1"/>
        <v>0</v>
      </c>
      <c r="AF32" s="127">
        <f t="shared" si="2"/>
        <v>0</v>
      </c>
    </row>
    <row r="33" spans="3:32" ht="19.899999999999999" customHeight="1" x14ac:dyDescent="0.2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23">
        <f t="shared" si="0"/>
        <v>0</v>
      </c>
      <c r="AE33" s="125">
        <f t="shared" si="1"/>
        <v>0</v>
      </c>
      <c r="AF33" s="127">
        <f t="shared" si="2"/>
        <v>0</v>
      </c>
    </row>
    <row r="34" spans="3:32" ht="19.899999999999999" customHeight="1" x14ac:dyDescent="0.2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23">
        <f t="shared" si="0"/>
        <v>0</v>
      </c>
      <c r="AE34" s="125">
        <f t="shared" si="1"/>
        <v>0</v>
      </c>
      <c r="AF34" s="127">
        <f t="shared" si="2"/>
        <v>0</v>
      </c>
    </row>
    <row r="35" spans="3:32" ht="19.899999999999999" customHeight="1" x14ac:dyDescent="0.2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23">
        <f t="shared" si="0"/>
        <v>0</v>
      </c>
      <c r="AE35" s="125">
        <f t="shared" si="1"/>
        <v>0</v>
      </c>
      <c r="AF35" s="127">
        <f t="shared" si="2"/>
        <v>0</v>
      </c>
    </row>
    <row r="36" spans="3:32" ht="19.899999999999999" customHeight="1" x14ac:dyDescent="0.2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23">
        <f t="shared" si="0"/>
        <v>0</v>
      </c>
      <c r="AE36" s="125">
        <f t="shared" si="1"/>
        <v>0</v>
      </c>
      <c r="AF36" s="127">
        <f t="shared" si="2"/>
        <v>0</v>
      </c>
    </row>
    <row r="37" spans="3:32" ht="19.899999999999999" customHeight="1" x14ac:dyDescent="0.2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23">
        <f t="shared" si="0"/>
        <v>0</v>
      </c>
      <c r="AE37" s="125">
        <f t="shared" si="1"/>
        <v>0</v>
      </c>
      <c r="AF37" s="127">
        <f t="shared" si="2"/>
        <v>0</v>
      </c>
    </row>
    <row r="38" spans="3:32" ht="19.899999999999999" customHeight="1" x14ac:dyDescent="0.2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23">
        <f t="shared" si="0"/>
        <v>0</v>
      </c>
      <c r="AE38" s="125">
        <f t="shared" si="1"/>
        <v>0</v>
      </c>
      <c r="AF38" s="127">
        <f t="shared" si="2"/>
        <v>0</v>
      </c>
    </row>
    <row r="39" spans="3:32" ht="19.899999999999999" customHeight="1" x14ac:dyDescent="0.2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23">
        <f t="shared" si="0"/>
        <v>0</v>
      </c>
      <c r="AE39" s="125">
        <f t="shared" si="1"/>
        <v>0</v>
      </c>
      <c r="AF39" s="127">
        <f t="shared" si="2"/>
        <v>0</v>
      </c>
    </row>
    <row r="40" spans="3:32" ht="19.899999999999999" customHeight="1" x14ac:dyDescent="0.2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23">
        <f t="shared" si="0"/>
        <v>0</v>
      </c>
      <c r="AE40" s="125">
        <f t="shared" si="1"/>
        <v>0</v>
      </c>
      <c r="AF40" s="127">
        <f t="shared" si="2"/>
        <v>0</v>
      </c>
    </row>
    <row r="41" spans="3:32" ht="19.899999999999999" customHeight="1" x14ac:dyDescent="0.2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23">
        <f t="shared" si="0"/>
        <v>0</v>
      </c>
      <c r="AE41" s="125">
        <f t="shared" si="1"/>
        <v>0</v>
      </c>
      <c r="AF41" s="127">
        <f t="shared" si="2"/>
        <v>0</v>
      </c>
    </row>
    <row r="42" spans="3:32" ht="19.899999999999999" customHeight="1" x14ac:dyDescent="0.2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23">
        <f t="shared" si="0"/>
        <v>0</v>
      </c>
      <c r="AE42" s="125">
        <f t="shared" si="1"/>
        <v>0</v>
      </c>
      <c r="AF42" s="127">
        <f t="shared" si="2"/>
        <v>0</v>
      </c>
    </row>
    <row r="43" spans="3:32" ht="19.899999999999999" customHeight="1" x14ac:dyDescent="0.2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23">
        <f t="shared" si="0"/>
        <v>0</v>
      </c>
      <c r="AE43" s="125">
        <f t="shared" si="1"/>
        <v>0</v>
      </c>
      <c r="AF43" s="127">
        <f t="shared" si="2"/>
        <v>0</v>
      </c>
    </row>
    <row r="44" spans="3:32" ht="19.899999999999999" customHeight="1" x14ac:dyDescent="0.2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23">
        <f t="shared" si="0"/>
        <v>0</v>
      </c>
      <c r="AE44" s="125">
        <f t="shared" si="1"/>
        <v>0</v>
      </c>
      <c r="AF44" s="127">
        <f t="shared" si="2"/>
        <v>0</v>
      </c>
    </row>
    <row r="45" spans="3:32" ht="19.899999999999999" customHeight="1" x14ac:dyDescent="0.2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23">
        <f t="shared" si="0"/>
        <v>0</v>
      </c>
      <c r="AE45" s="125">
        <f t="shared" si="1"/>
        <v>0</v>
      </c>
      <c r="AF45" s="127">
        <f t="shared" si="2"/>
        <v>0</v>
      </c>
    </row>
    <row r="46" spans="3:32" x14ac:dyDescent="0.25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x14ac:dyDescent="0.25">
      <c r="C49" s="1"/>
      <c r="D49" s="10" t="s">
        <v>35</v>
      </c>
      <c r="E49" s="12">
        <f>COUNTIF(E12:E45,"✔")</f>
        <v>4</v>
      </c>
      <c r="F49" s="12">
        <f t="shared" ref="F49:AC49" si="3">COUNTIF(F12:F45,"✔")</f>
        <v>7</v>
      </c>
      <c r="G49" s="12">
        <f t="shared" si="3"/>
        <v>2</v>
      </c>
      <c r="H49" s="12">
        <f t="shared" si="3"/>
        <v>3</v>
      </c>
      <c r="I49" s="12">
        <f t="shared" si="3"/>
        <v>3</v>
      </c>
      <c r="J49" s="12">
        <f t="shared" si="3"/>
        <v>6</v>
      </c>
      <c r="K49" s="12">
        <f t="shared" si="3"/>
        <v>3</v>
      </c>
      <c r="L49" s="12">
        <f t="shared" si="3"/>
        <v>3</v>
      </c>
      <c r="M49" s="12">
        <f t="shared" si="3"/>
        <v>0</v>
      </c>
      <c r="N49" s="12">
        <f t="shared" si="3"/>
        <v>4</v>
      </c>
      <c r="O49" s="12">
        <f t="shared" si="3"/>
        <v>5</v>
      </c>
      <c r="P49" s="12">
        <f t="shared" si="3"/>
        <v>4</v>
      </c>
      <c r="Q49" s="12">
        <f t="shared" si="3"/>
        <v>2</v>
      </c>
      <c r="R49" s="12">
        <f t="shared" si="3"/>
        <v>4</v>
      </c>
      <c r="S49" s="12">
        <f t="shared" si="3"/>
        <v>3</v>
      </c>
      <c r="T49" s="12">
        <f t="shared" si="3"/>
        <v>7</v>
      </c>
      <c r="U49" s="12">
        <f t="shared" si="3"/>
        <v>3</v>
      </c>
      <c r="V49" s="12">
        <f t="shared" si="3"/>
        <v>3</v>
      </c>
      <c r="W49" s="12">
        <f t="shared" si="3"/>
        <v>3</v>
      </c>
      <c r="X49" s="12">
        <f t="shared" si="3"/>
        <v>2</v>
      </c>
      <c r="Y49" s="12">
        <f t="shared" si="3"/>
        <v>3</v>
      </c>
      <c r="Z49" s="12">
        <f t="shared" si="3"/>
        <v>5</v>
      </c>
      <c r="AA49" s="12">
        <f t="shared" si="3"/>
        <v>4</v>
      </c>
      <c r="AB49" s="12">
        <f t="shared" si="3"/>
        <v>5</v>
      </c>
      <c r="AC49" s="12">
        <f t="shared" si="3"/>
        <v>2</v>
      </c>
      <c r="AD49" s="20">
        <f>SUM(E49:AC49)</f>
        <v>90</v>
      </c>
      <c r="AE49" s="14">
        <f>AD49/$AD$52</f>
        <v>0.27692307692307694</v>
      </c>
    </row>
    <row r="50" spans="3:31" x14ac:dyDescent="0.25">
      <c r="C50" s="1"/>
      <c r="D50" s="69" t="s">
        <v>57</v>
      </c>
      <c r="E50" s="12">
        <f>COUNTIF(E12:E45,"X")</f>
        <v>9</v>
      </c>
      <c r="F50" s="12">
        <f t="shared" ref="F50:AC50" si="4">COUNTIF(F12:F45,"X")</f>
        <v>6</v>
      </c>
      <c r="G50" s="12">
        <f t="shared" si="4"/>
        <v>11</v>
      </c>
      <c r="H50" s="12">
        <f t="shared" si="4"/>
        <v>10</v>
      </c>
      <c r="I50" s="12">
        <f t="shared" si="4"/>
        <v>10</v>
      </c>
      <c r="J50" s="12">
        <f t="shared" si="4"/>
        <v>7</v>
      </c>
      <c r="K50" s="12">
        <f t="shared" si="4"/>
        <v>10</v>
      </c>
      <c r="L50" s="12">
        <f t="shared" si="4"/>
        <v>10</v>
      </c>
      <c r="M50" s="12">
        <f t="shared" si="4"/>
        <v>13</v>
      </c>
      <c r="N50" s="12">
        <f t="shared" si="4"/>
        <v>8</v>
      </c>
      <c r="O50" s="12">
        <f t="shared" si="4"/>
        <v>8</v>
      </c>
      <c r="P50" s="12">
        <f t="shared" si="4"/>
        <v>9</v>
      </c>
      <c r="Q50" s="12">
        <f t="shared" si="4"/>
        <v>11</v>
      </c>
      <c r="R50" s="12">
        <f t="shared" si="4"/>
        <v>9</v>
      </c>
      <c r="S50" s="12">
        <f t="shared" si="4"/>
        <v>10</v>
      </c>
      <c r="T50" s="12">
        <f t="shared" si="4"/>
        <v>6</v>
      </c>
      <c r="U50" s="12">
        <f t="shared" si="4"/>
        <v>10</v>
      </c>
      <c r="V50" s="12">
        <f t="shared" si="4"/>
        <v>10</v>
      </c>
      <c r="W50" s="12">
        <f t="shared" si="4"/>
        <v>10</v>
      </c>
      <c r="X50" s="12">
        <f t="shared" si="4"/>
        <v>11</v>
      </c>
      <c r="Y50" s="12">
        <f t="shared" si="4"/>
        <v>9</v>
      </c>
      <c r="Z50" s="12">
        <f t="shared" si="4"/>
        <v>8</v>
      </c>
      <c r="AA50" s="12">
        <f t="shared" si="4"/>
        <v>9</v>
      </c>
      <c r="AB50" s="12">
        <f t="shared" si="4"/>
        <v>8</v>
      </c>
      <c r="AC50" s="12">
        <f t="shared" si="4"/>
        <v>11</v>
      </c>
      <c r="AD50" s="21">
        <f t="shared" ref="AD50:AD51" si="5">SUM(E50:AC50)</f>
        <v>233</v>
      </c>
      <c r="AE50" s="15">
        <f>AD50/$AD$52</f>
        <v>0.71692307692307689</v>
      </c>
    </row>
    <row r="51" spans="3:31" ht="18.75" x14ac:dyDescent="0.3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1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1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2</v>
      </c>
      <c r="AE51" s="17">
        <f t="shared" ref="AE51:AE52" si="7">AD51/$AD$52</f>
        <v>6.1538461538461538E-3</v>
      </c>
    </row>
    <row r="52" spans="3:31" x14ac:dyDescent="0.25">
      <c r="C52" s="1"/>
      <c r="D52" s="13" t="s">
        <v>30</v>
      </c>
      <c r="E52" s="22">
        <f t="shared" ref="E52:AD52" si="8">SUM(E49:E51)</f>
        <v>13</v>
      </c>
      <c r="F52" s="22">
        <f t="shared" si="8"/>
        <v>13</v>
      </c>
      <c r="G52" s="22">
        <f t="shared" si="8"/>
        <v>13</v>
      </c>
      <c r="H52" s="22">
        <f t="shared" si="8"/>
        <v>13</v>
      </c>
      <c r="I52" s="22">
        <f t="shared" si="8"/>
        <v>13</v>
      </c>
      <c r="J52" s="22">
        <f t="shared" si="8"/>
        <v>13</v>
      </c>
      <c r="K52" s="22">
        <f t="shared" si="8"/>
        <v>13</v>
      </c>
      <c r="L52" s="22">
        <f t="shared" si="8"/>
        <v>13</v>
      </c>
      <c r="M52" s="22">
        <f t="shared" si="8"/>
        <v>13</v>
      </c>
      <c r="N52" s="22">
        <f t="shared" si="8"/>
        <v>13</v>
      </c>
      <c r="O52" s="22">
        <f t="shared" si="8"/>
        <v>13</v>
      </c>
      <c r="P52" s="22">
        <f t="shared" si="8"/>
        <v>13</v>
      </c>
      <c r="Q52" s="22">
        <f t="shared" si="8"/>
        <v>13</v>
      </c>
      <c r="R52" s="22">
        <f t="shared" si="8"/>
        <v>13</v>
      </c>
      <c r="S52" s="22">
        <f t="shared" si="8"/>
        <v>13</v>
      </c>
      <c r="T52" s="22">
        <f t="shared" si="8"/>
        <v>13</v>
      </c>
      <c r="U52" s="22">
        <f t="shared" si="8"/>
        <v>13</v>
      </c>
      <c r="V52" s="22">
        <f t="shared" si="8"/>
        <v>13</v>
      </c>
      <c r="W52" s="22">
        <f t="shared" si="8"/>
        <v>13</v>
      </c>
      <c r="X52" s="22">
        <f t="shared" si="8"/>
        <v>13</v>
      </c>
      <c r="Y52" s="22">
        <f t="shared" si="8"/>
        <v>13</v>
      </c>
      <c r="Z52" s="22">
        <f t="shared" si="8"/>
        <v>13</v>
      </c>
      <c r="AA52" s="22">
        <f t="shared" si="8"/>
        <v>13</v>
      </c>
      <c r="AB52" s="22">
        <f t="shared" si="8"/>
        <v>13</v>
      </c>
      <c r="AC52" s="22">
        <f t="shared" si="8"/>
        <v>13</v>
      </c>
      <c r="AD52" s="23">
        <f t="shared" si="8"/>
        <v>325</v>
      </c>
      <c r="AE52" s="34">
        <f t="shared" si="7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90" t="s">
        <v>26</v>
      </c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2"/>
    </row>
    <row r="57" spans="3:31" ht="23.25" customHeight="1" x14ac:dyDescent="0.25">
      <c r="C57" s="1"/>
      <c r="D57" s="1"/>
      <c r="E57" s="225" t="s">
        <v>27</v>
      </c>
      <c r="F57" s="225"/>
      <c r="G57" s="225"/>
      <c r="H57" s="225"/>
      <c r="I57" s="225"/>
      <c r="J57" s="225"/>
      <c r="K57" s="226" t="s">
        <v>28</v>
      </c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02" t="s">
        <v>33</v>
      </c>
      <c r="X57" s="202"/>
      <c r="Y57" s="202"/>
      <c r="Z57" s="202"/>
      <c r="AA57" s="202"/>
      <c r="AB57" s="202"/>
      <c r="AC57" s="202"/>
    </row>
    <row r="58" spans="3:31" x14ac:dyDescent="0.25">
      <c r="C58" s="1"/>
      <c r="D58" s="1"/>
      <c r="E58" s="30" t="s">
        <v>2</v>
      </c>
      <c r="F58" s="30" t="s">
        <v>5</v>
      </c>
      <c r="G58" s="30" t="s">
        <v>16</v>
      </c>
      <c r="H58" s="30" t="s">
        <v>19</v>
      </c>
      <c r="I58" s="30" t="s">
        <v>21</v>
      </c>
      <c r="J58" s="11" t="s">
        <v>23</v>
      </c>
      <c r="K58" s="38" t="s">
        <v>1</v>
      </c>
      <c r="L58" s="38" t="s">
        <v>6</v>
      </c>
      <c r="M58" s="38" t="s">
        <v>7</v>
      </c>
      <c r="N58" s="38" t="s">
        <v>8</v>
      </c>
      <c r="O58" s="38" t="s">
        <v>9</v>
      </c>
      <c r="P58" s="38" t="s">
        <v>11</v>
      </c>
      <c r="Q58" s="38" t="s">
        <v>12</v>
      </c>
      <c r="R58" s="38" t="s">
        <v>13</v>
      </c>
      <c r="S58" s="38" t="s">
        <v>14</v>
      </c>
      <c r="T58" s="39" t="s">
        <v>17</v>
      </c>
      <c r="U58" s="39" t="s">
        <v>18</v>
      </c>
      <c r="V58" s="39" t="s">
        <v>22</v>
      </c>
      <c r="W58" s="50" t="s">
        <v>3</v>
      </c>
      <c r="X58" s="26" t="s">
        <v>4</v>
      </c>
      <c r="Y58" s="26" t="s">
        <v>10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 x14ac:dyDescent="0.25">
      <c r="C59" s="1"/>
      <c r="D59" s="27" t="s">
        <v>35</v>
      </c>
      <c r="E59" s="198">
        <f>SUM(F49,I49,T49,W49,Y49,AA49)</f>
        <v>27</v>
      </c>
      <c r="F59" s="198"/>
      <c r="G59" s="198"/>
      <c r="H59" s="198"/>
      <c r="I59" s="198"/>
      <c r="J59" s="198"/>
      <c r="K59" s="198">
        <f>SUM(E49,J49,K49,L49,M49,O49,P49,Q49,R49,U49,V49,Z49)</f>
        <v>42</v>
      </c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>
        <f>SUM(G49,H49,N49,S49,X49,AB49,AC49)</f>
        <v>21</v>
      </c>
      <c r="X59" s="198"/>
      <c r="Y59" s="198"/>
      <c r="Z59" s="198"/>
      <c r="AA59" s="198"/>
      <c r="AB59" s="198"/>
      <c r="AC59" s="198"/>
      <c r="AD59" s="32">
        <f>SUM(E59:AC59)</f>
        <v>90</v>
      </c>
    </row>
    <row r="60" spans="3:31" ht="20.25" customHeight="1" x14ac:dyDescent="0.25">
      <c r="C60" s="1"/>
      <c r="D60" s="75" t="s">
        <v>57</v>
      </c>
      <c r="E60" s="176">
        <f>SUM(F50,I50,T50,W50,Y50,AA50)</f>
        <v>50</v>
      </c>
      <c r="F60" s="176"/>
      <c r="G60" s="176"/>
      <c r="H60" s="176"/>
      <c r="I60" s="176"/>
      <c r="J60" s="176"/>
      <c r="K60" s="176">
        <f>SUM(E50,J50,K50,L50,M50,O50,P50,Q50,R50,U50,V50,Z50)</f>
        <v>114</v>
      </c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>
        <f>SUM(G50,H50,N50,S50,X50,AB50,AC50)</f>
        <v>69</v>
      </c>
      <c r="X60" s="176"/>
      <c r="Y60" s="176"/>
      <c r="Z60" s="176"/>
      <c r="AA60" s="176"/>
      <c r="AB60" s="176"/>
      <c r="AC60" s="176"/>
      <c r="AD60" s="45">
        <f t="shared" ref="AD60:AD61" si="9">SUM(E60:AC60)</f>
        <v>233</v>
      </c>
    </row>
    <row r="61" spans="3:31" ht="18.75" x14ac:dyDescent="0.3">
      <c r="C61" s="1"/>
      <c r="D61" s="42" t="s">
        <v>32</v>
      </c>
      <c r="E61" s="197">
        <f>SUM(F51,I51,T51,W51,Y51,AA51)</f>
        <v>1</v>
      </c>
      <c r="F61" s="197"/>
      <c r="G61" s="197"/>
      <c r="H61" s="197"/>
      <c r="I61" s="197"/>
      <c r="J61" s="197"/>
      <c r="K61" s="197">
        <f>SUM(E51,J51,K51,L51,M51,O51,P51,Q51,R51,U51,V51,Z51)</f>
        <v>0</v>
      </c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7">
        <f>SUM(G51,H51,N51,S51,X51,AB51,AC51)</f>
        <v>1</v>
      </c>
      <c r="X61" s="197"/>
      <c r="Y61" s="197"/>
      <c r="Z61" s="197"/>
      <c r="AA61" s="197"/>
      <c r="AB61" s="197"/>
      <c r="AC61" s="197"/>
      <c r="AD61" s="46">
        <f t="shared" si="9"/>
        <v>2</v>
      </c>
    </row>
    <row r="62" spans="3:31" x14ac:dyDescent="0.25">
      <c r="C62" s="1"/>
      <c r="D62" s="25" t="s">
        <v>29</v>
      </c>
      <c r="E62" s="196">
        <f>SUM(E59:J61)</f>
        <v>78</v>
      </c>
      <c r="F62" s="196"/>
      <c r="G62" s="196"/>
      <c r="H62" s="196"/>
      <c r="I62" s="196"/>
      <c r="J62" s="196"/>
      <c r="K62" s="224">
        <f>SUM(K59:V61)</f>
        <v>156</v>
      </c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>
        <f>SUM(W59:AC61)</f>
        <v>91</v>
      </c>
      <c r="X62" s="224"/>
      <c r="Y62" s="224"/>
      <c r="Z62" s="224"/>
      <c r="AA62" s="224"/>
      <c r="AB62" s="224"/>
      <c r="AC62" s="224"/>
      <c r="AD62" s="18">
        <f>SUM(E62:AC62)</f>
        <v>325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 x14ac:dyDescent="0.25">
      <c r="E65" s="47" t="s">
        <v>37</v>
      </c>
      <c r="F65" s="48" t="s">
        <v>28</v>
      </c>
      <c r="G65" s="49" t="s">
        <v>33</v>
      </c>
    </row>
    <row r="66" spans="4:8" x14ac:dyDescent="0.25">
      <c r="D66" s="27" t="s">
        <v>35</v>
      </c>
      <c r="E66" s="33">
        <f>E59/$E$62</f>
        <v>0.34615384615384615</v>
      </c>
      <c r="F66" s="33">
        <f>K59/$K$62</f>
        <v>0.26923076923076922</v>
      </c>
      <c r="G66" s="33">
        <f>W59/$W$62</f>
        <v>0.23076923076923078</v>
      </c>
      <c r="H66" s="109"/>
    </row>
    <row r="67" spans="4:8" x14ac:dyDescent="0.25">
      <c r="D67" s="75" t="s">
        <v>56</v>
      </c>
      <c r="E67" s="40">
        <f>E60/$E$62</f>
        <v>0.64102564102564108</v>
      </c>
      <c r="F67" s="40">
        <f>K60/$K$62</f>
        <v>0.73076923076923073</v>
      </c>
      <c r="G67" s="40">
        <f>W60/$W$62</f>
        <v>0.75824175824175821</v>
      </c>
    </row>
    <row r="68" spans="4:8" ht="18.75" x14ac:dyDescent="0.3">
      <c r="D68" s="42" t="s">
        <v>32</v>
      </c>
      <c r="E68" s="16">
        <f>E61/$E$62</f>
        <v>1.282051282051282E-2</v>
      </c>
      <c r="F68" s="16">
        <f>K61/$K$62</f>
        <v>0</v>
      </c>
      <c r="G68" s="16">
        <f>W61/$W$62</f>
        <v>1.098901098901099E-2</v>
      </c>
    </row>
    <row r="69" spans="4:8" ht="18.600000000000001" customHeight="1" x14ac:dyDescent="0.25">
      <c r="E69" s="109">
        <f>SUM(E66:E68)</f>
        <v>1</v>
      </c>
      <c r="F69" s="109">
        <f>SUM(F66:F68)</f>
        <v>1</v>
      </c>
      <c r="G69" s="109">
        <f>SUM(G66:G68)</f>
        <v>1</v>
      </c>
    </row>
    <row r="85" spans="4:30" ht="18.75" x14ac:dyDescent="0.3">
      <c r="D85" s="186" t="s">
        <v>71</v>
      </c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</row>
    <row r="86" spans="4:30" ht="38.450000000000003" customHeight="1" x14ac:dyDescent="0.25">
      <c r="D86" s="207" t="s">
        <v>83</v>
      </c>
      <c r="E86" s="208"/>
      <c r="F86" s="208"/>
      <c r="G86" s="209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3"/>
    </row>
    <row r="87" spans="4:30" ht="38.450000000000003" customHeight="1" x14ac:dyDescent="0.25">
      <c r="D87" s="187" t="s">
        <v>80</v>
      </c>
      <c r="E87" s="187"/>
      <c r="F87" s="187"/>
      <c r="G87" s="187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  <c r="AD87" s="211"/>
    </row>
    <row r="88" spans="4:30" ht="38.450000000000003" customHeight="1" x14ac:dyDescent="0.25">
      <c r="D88" s="187" t="s">
        <v>82</v>
      </c>
      <c r="E88" s="187"/>
      <c r="F88" s="187"/>
      <c r="G88" s="187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9"/>
    </row>
    <row r="89" spans="4:30" ht="38.450000000000003" customHeight="1" x14ac:dyDescent="0.25">
      <c r="D89" s="187" t="s">
        <v>70</v>
      </c>
      <c r="E89" s="187"/>
      <c r="F89" s="187"/>
      <c r="G89" s="187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9"/>
    </row>
    <row r="90" spans="4:30" ht="38.450000000000003" customHeight="1" x14ac:dyDescent="0.25">
      <c r="D90" s="187" t="s">
        <v>81</v>
      </c>
      <c r="E90" s="187"/>
      <c r="F90" s="187"/>
      <c r="G90" s="187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9"/>
    </row>
    <row r="91" spans="4:30" x14ac:dyDescent="0.25">
      <c r="D91" s="133"/>
    </row>
    <row r="92" spans="4:30" x14ac:dyDescent="0.25">
      <c r="D92" s="142"/>
    </row>
  </sheetData>
  <mergeCells count="43">
    <mergeCell ref="D88:G88"/>
    <mergeCell ref="H88:AD88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00000000-0002-0000-0200-000000000000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C1:AI92"/>
  <sheetViews>
    <sheetView zoomScale="72" zoomScaleNormal="72" workbookViewId="0">
      <selection activeCell="E8" sqref="E8:P8"/>
    </sheetView>
  </sheetViews>
  <sheetFormatPr baseColWidth="10" defaultRowHeight="15" x14ac:dyDescent="0.2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 x14ac:dyDescent="0.5">
      <c r="D2" s="220" t="s">
        <v>62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</row>
    <row r="6" spans="3:35" x14ac:dyDescent="0.25">
      <c r="AD6" s="230"/>
      <c r="AE6" s="230"/>
      <c r="AF6" s="230"/>
    </row>
    <row r="7" spans="3:35" ht="22.15" customHeight="1" x14ac:dyDescent="0.35">
      <c r="D7" s="135" t="s">
        <v>68</v>
      </c>
      <c r="E7" s="164" t="s">
        <v>141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  <c r="R7" s="163" t="s">
        <v>69</v>
      </c>
      <c r="S7" s="163"/>
      <c r="T7" s="163"/>
      <c r="U7" s="163"/>
      <c r="V7" s="163"/>
      <c r="X7" s="159">
        <v>6</v>
      </c>
      <c r="Y7" s="160"/>
      <c r="AD7" s="147"/>
    </row>
    <row r="8" spans="3:35" ht="22.15" customHeight="1" x14ac:dyDescent="0.35">
      <c r="D8" s="136" t="s">
        <v>47</v>
      </c>
      <c r="E8" s="162" t="s">
        <v>142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56"/>
      <c r="R8" s="163" t="s">
        <v>78</v>
      </c>
      <c r="S8" s="163"/>
      <c r="T8" s="163"/>
      <c r="U8" s="163"/>
      <c r="V8" s="163"/>
      <c r="X8" s="159" t="s">
        <v>143</v>
      </c>
      <c r="Y8" s="160"/>
      <c r="Z8" s="68"/>
      <c r="AA8" s="230"/>
      <c r="AB8" s="230"/>
      <c r="AC8" s="230"/>
      <c r="AD8" s="158"/>
      <c r="AE8" s="158"/>
      <c r="AF8" s="158"/>
      <c r="AG8" s="158"/>
      <c r="AH8" s="158"/>
    </row>
    <row r="9" spans="3:35" x14ac:dyDescent="0.2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 x14ac:dyDescent="0.4">
      <c r="C10" s="239" t="s">
        <v>38</v>
      </c>
      <c r="D10" s="240"/>
      <c r="E10" s="241" t="s">
        <v>84</v>
      </c>
      <c r="F10" s="242"/>
      <c r="G10" s="242"/>
      <c r="H10" s="242"/>
      <c r="I10" s="243"/>
      <c r="J10" s="241" t="s">
        <v>85</v>
      </c>
      <c r="K10" s="242"/>
      <c r="L10" s="242"/>
      <c r="M10" s="242"/>
      <c r="N10" s="243"/>
      <c r="O10" s="244" t="s">
        <v>90</v>
      </c>
      <c r="P10" s="245"/>
      <c r="Q10" s="245"/>
      <c r="R10" s="245"/>
      <c r="S10" s="246"/>
      <c r="T10" s="244" t="s">
        <v>91</v>
      </c>
      <c r="U10" s="245"/>
      <c r="V10" s="245"/>
      <c r="W10" s="245"/>
      <c r="X10" s="246"/>
      <c r="Y10" s="235" t="s">
        <v>88</v>
      </c>
      <c r="Z10" s="236"/>
      <c r="AA10" s="236"/>
      <c r="AB10" s="236"/>
      <c r="AC10" s="237"/>
      <c r="AD10" s="238" t="s">
        <v>41</v>
      </c>
      <c r="AE10" s="238"/>
      <c r="AF10" s="238"/>
    </row>
    <row r="11" spans="3:35" ht="15.75" thickBot="1" x14ac:dyDescent="0.3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29" t="s">
        <v>42</v>
      </c>
      <c r="AF11" s="131" t="s">
        <v>45</v>
      </c>
    </row>
    <row r="12" spans="3:35" x14ac:dyDescent="0.25">
      <c r="C12" s="57">
        <v>1</v>
      </c>
      <c r="D12" s="55" t="s">
        <v>125</v>
      </c>
      <c r="E12" s="67" t="s">
        <v>44</v>
      </c>
      <c r="F12" s="67" t="s">
        <v>44</v>
      </c>
      <c r="G12" s="67" t="s">
        <v>44</v>
      </c>
      <c r="H12" s="67" t="s">
        <v>44</v>
      </c>
      <c r="I12" s="67" t="s">
        <v>51</v>
      </c>
      <c r="J12" s="67" t="s">
        <v>51</v>
      </c>
      <c r="K12" s="67" t="s">
        <v>44</v>
      </c>
      <c r="L12" s="67" t="s">
        <v>44</v>
      </c>
      <c r="M12" s="67" t="s">
        <v>44</v>
      </c>
      <c r="N12" s="67" t="s">
        <v>44</v>
      </c>
      <c r="O12" s="67" t="s">
        <v>51</v>
      </c>
      <c r="P12" s="67" t="s">
        <v>44</v>
      </c>
      <c r="Q12" s="67" t="s">
        <v>44</v>
      </c>
      <c r="R12" s="67" t="s">
        <v>44</v>
      </c>
      <c r="S12" s="67" t="s">
        <v>51</v>
      </c>
      <c r="T12" s="67" t="s">
        <v>51</v>
      </c>
      <c r="U12" s="67" t="s">
        <v>44</v>
      </c>
      <c r="V12" s="67" t="s">
        <v>51</v>
      </c>
      <c r="W12" s="67" t="s">
        <v>44</v>
      </c>
      <c r="X12" s="67" t="s">
        <v>51</v>
      </c>
      <c r="Y12" s="67" t="s">
        <v>44</v>
      </c>
      <c r="Z12" s="67" t="s">
        <v>44</v>
      </c>
      <c r="AA12" s="67" t="s">
        <v>51</v>
      </c>
      <c r="AB12" s="67" t="s">
        <v>44</v>
      </c>
      <c r="AC12" s="67" t="s">
        <v>51</v>
      </c>
      <c r="AD12" s="128">
        <f>COUNTIF(E12:AC12,"✔")</f>
        <v>9</v>
      </c>
      <c r="AE12" s="130">
        <f>COUNTIF(E12:AC12,"X")</f>
        <v>16</v>
      </c>
      <c r="AF12" s="132">
        <f>COUNTIF(E12:AC12,"–")</f>
        <v>0</v>
      </c>
      <c r="AH12" s="156" t="s">
        <v>46</v>
      </c>
      <c r="AI12" s="157"/>
    </row>
    <row r="13" spans="3:35" ht="15.75" x14ac:dyDescent="0.25">
      <c r="C13" s="57">
        <v>2</v>
      </c>
      <c r="D13" s="55" t="s">
        <v>126</v>
      </c>
      <c r="E13" s="67" t="s">
        <v>44</v>
      </c>
      <c r="F13" s="67" t="s">
        <v>51</v>
      </c>
      <c r="G13" s="67" t="s">
        <v>44</v>
      </c>
      <c r="H13" s="67" t="s">
        <v>51</v>
      </c>
      <c r="I13" s="67" t="s">
        <v>51</v>
      </c>
      <c r="J13" s="67" t="s">
        <v>51</v>
      </c>
      <c r="K13" s="67" t="s">
        <v>44</v>
      </c>
      <c r="L13" s="67" t="s">
        <v>44</v>
      </c>
      <c r="M13" s="67" t="s">
        <v>44</v>
      </c>
      <c r="N13" s="67" t="s">
        <v>44</v>
      </c>
      <c r="O13" s="67" t="s">
        <v>44</v>
      </c>
      <c r="P13" s="67" t="s">
        <v>44</v>
      </c>
      <c r="Q13" s="67" t="s">
        <v>44</v>
      </c>
      <c r="R13" s="67" t="s">
        <v>44</v>
      </c>
      <c r="S13" s="67" t="s">
        <v>44</v>
      </c>
      <c r="T13" s="67" t="s">
        <v>51</v>
      </c>
      <c r="U13" s="67" t="s">
        <v>44</v>
      </c>
      <c r="V13" s="67" t="s">
        <v>44</v>
      </c>
      <c r="W13" s="67" t="s">
        <v>51</v>
      </c>
      <c r="X13" s="67" t="s">
        <v>44</v>
      </c>
      <c r="Y13" s="67" t="s">
        <v>51</v>
      </c>
      <c r="Z13" s="67" t="s">
        <v>51</v>
      </c>
      <c r="AA13" s="67" t="s">
        <v>44</v>
      </c>
      <c r="AB13" s="67" t="s">
        <v>44</v>
      </c>
      <c r="AC13" s="67" t="s">
        <v>44</v>
      </c>
      <c r="AD13" s="128">
        <v>8</v>
      </c>
      <c r="AE13" s="130">
        <f>COUNTIF(E13:AC13,"X")</f>
        <v>17</v>
      </c>
      <c r="AF13" s="132">
        <f t="shared" ref="AF13:AF14" si="0">COUNTIF(F13:AD13,"O")</f>
        <v>0</v>
      </c>
      <c r="AH13" s="78" t="s">
        <v>48</v>
      </c>
      <c r="AI13" s="71" t="s">
        <v>51</v>
      </c>
    </row>
    <row r="14" spans="3:35" ht="15.75" x14ac:dyDescent="0.25">
      <c r="C14" s="57">
        <v>3</v>
      </c>
      <c r="D14" s="55" t="s">
        <v>127</v>
      </c>
      <c r="E14" s="67" t="s">
        <v>44</v>
      </c>
      <c r="F14" s="67" t="s">
        <v>51</v>
      </c>
      <c r="G14" s="67" t="s">
        <v>44</v>
      </c>
      <c r="H14" s="67" t="s">
        <v>51</v>
      </c>
      <c r="I14" s="67" t="s">
        <v>44</v>
      </c>
      <c r="J14" s="67" t="s">
        <v>51</v>
      </c>
      <c r="K14" s="67" t="s">
        <v>51</v>
      </c>
      <c r="L14" s="67" t="s">
        <v>44</v>
      </c>
      <c r="M14" s="67" t="s">
        <v>44</v>
      </c>
      <c r="N14" s="67" t="s">
        <v>51</v>
      </c>
      <c r="O14" s="67" t="s">
        <v>51</v>
      </c>
      <c r="P14" s="67" t="s">
        <v>51</v>
      </c>
      <c r="Q14" s="67" t="s">
        <v>44</v>
      </c>
      <c r="R14" s="67" t="s">
        <v>44</v>
      </c>
      <c r="S14" s="67" t="s">
        <v>51</v>
      </c>
      <c r="T14" s="67" t="s">
        <v>44</v>
      </c>
      <c r="U14" s="67" t="s">
        <v>51</v>
      </c>
      <c r="V14" s="67" t="s">
        <v>44</v>
      </c>
      <c r="W14" s="67" t="s">
        <v>44</v>
      </c>
      <c r="X14" s="67" t="s">
        <v>44</v>
      </c>
      <c r="Y14" s="67" t="s">
        <v>44</v>
      </c>
      <c r="Z14" s="67" t="s">
        <v>44</v>
      </c>
      <c r="AA14" s="67" t="s">
        <v>44</v>
      </c>
      <c r="AB14" s="67" t="s">
        <v>44</v>
      </c>
      <c r="AC14" s="67" t="s">
        <v>44</v>
      </c>
      <c r="AD14" s="128">
        <v>9</v>
      </c>
      <c r="AE14" s="130">
        <f t="shared" ref="AE14:AE45" si="1">COUNTIF(E14:AC14,"X")</f>
        <v>16</v>
      </c>
      <c r="AF14" s="132">
        <f t="shared" si="0"/>
        <v>0</v>
      </c>
      <c r="AH14" s="78" t="s">
        <v>49</v>
      </c>
      <c r="AI14" s="72" t="s">
        <v>44</v>
      </c>
    </row>
    <row r="15" spans="3:35" ht="19.5" thickBot="1" x14ac:dyDescent="0.3">
      <c r="C15" s="57">
        <v>4</v>
      </c>
      <c r="D15" s="55" t="s">
        <v>128</v>
      </c>
      <c r="E15" s="67" t="s">
        <v>44</v>
      </c>
      <c r="F15" s="67" t="s">
        <v>44</v>
      </c>
      <c r="G15" s="67" t="s">
        <v>44</v>
      </c>
      <c r="H15" s="67" t="s">
        <v>44</v>
      </c>
      <c r="I15" s="67" t="s">
        <v>44</v>
      </c>
      <c r="J15" s="67" t="s">
        <v>44</v>
      </c>
      <c r="K15" s="67" t="s">
        <v>44</v>
      </c>
      <c r="L15" s="67" t="s">
        <v>44</v>
      </c>
      <c r="M15" s="67" t="s">
        <v>44</v>
      </c>
      <c r="N15" s="67" t="s">
        <v>44</v>
      </c>
      <c r="O15" s="67" t="s">
        <v>51</v>
      </c>
      <c r="P15" s="67" t="s">
        <v>44</v>
      </c>
      <c r="Q15" s="67" t="s">
        <v>44</v>
      </c>
      <c r="R15" s="67" t="s">
        <v>44</v>
      </c>
      <c r="S15" s="67" t="s">
        <v>44</v>
      </c>
      <c r="T15" s="67" t="s">
        <v>44</v>
      </c>
      <c r="U15" s="67" t="s">
        <v>44</v>
      </c>
      <c r="V15" s="67" t="s">
        <v>44</v>
      </c>
      <c r="W15" s="67" t="s">
        <v>51</v>
      </c>
      <c r="X15" s="67" t="s">
        <v>51</v>
      </c>
      <c r="Y15" s="67" t="s">
        <v>44</v>
      </c>
      <c r="Z15" s="67" t="s">
        <v>44</v>
      </c>
      <c r="AA15" s="67" t="s">
        <v>44</v>
      </c>
      <c r="AB15" s="67" t="s">
        <v>44</v>
      </c>
      <c r="AC15" s="67" t="s">
        <v>44</v>
      </c>
      <c r="AD15" s="128">
        <v>3</v>
      </c>
      <c r="AE15" s="130">
        <f t="shared" si="1"/>
        <v>22</v>
      </c>
      <c r="AF15" s="132">
        <f>COUNTIF(F15:AD15,"O")</f>
        <v>0</v>
      </c>
      <c r="AH15" s="79" t="s">
        <v>50</v>
      </c>
      <c r="AI15" s="74" t="s">
        <v>52</v>
      </c>
    </row>
    <row r="16" spans="3:35" x14ac:dyDescent="0.25">
      <c r="C16" s="57">
        <v>5</v>
      </c>
      <c r="D16" s="154" t="s">
        <v>129</v>
      </c>
      <c r="E16" s="67" t="s">
        <v>44</v>
      </c>
      <c r="F16" s="67" t="s">
        <v>44</v>
      </c>
      <c r="G16" s="67" t="s">
        <v>51</v>
      </c>
      <c r="H16" s="67" t="s">
        <v>44</v>
      </c>
      <c r="I16" s="67" t="s">
        <v>44</v>
      </c>
      <c r="J16" s="67" t="s">
        <v>44</v>
      </c>
      <c r="K16" s="67" t="s">
        <v>51</v>
      </c>
      <c r="L16" s="67" t="s">
        <v>44</v>
      </c>
      <c r="M16" s="67" t="s">
        <v>44</v>
      </c>
      <c r="N16" s="67" t="s">
        <v>51</v>
      </c>
      <c r="O16" s="67" t="s">
        <v>44</v>
      </c>
      <c r="P16" s="67" t="s">
        <v>51</v>
      </c>
      <c r="Q16" s="67" t="s">
        <v>44</v>
      </c>
      <c r="R16" s="67" t="s">
        <v>51</v>
      </c>
      <c r="S16" s="67" t="s">
        <v>44</v>
      </c>
      <c r="T16" s="67" t="s">
        <v>44</v>
      </c>
      <c r="U16" s="67" t="s">
        <v>44</v>
      </c>
      <c r="V16" s="67" t="s">
        <v>44</v>
      </c>
      <c r="W16" s="67" t="s">
        <v>44</v>
      </c>
      <c r="X16" s="67" t="s">
        <v>44</v>
      </c>
      <c r="Y16" s="67" t="s">
        <v>44</v>
      </c>
      <c r="Z16" s="67" t="s">
        <v>51</v>
      </c>
      <c r="AA16" s="67" t="s">
        <v>51</v>
      </c>
      <c r="AB16" s="67" t="s">
        <v>44</v>
      </c>
      <c r="AC16" s="67" t="s">
        <v>51</v>
      </c>
      <c r="AD16" s="128">
        <v>8</v>
      </c>
      <c r="AE16" s="130">
        <f t="shared" si="1"/>
        <v>17</v>
      </c>
      <c r="AF16" s="132">
        <f t="shared" ref="AF16:AF45" si="2">COUNTIF(F16:AD16,"O")</f>
        <v>0</v>
      </c>
      <c r="AH16" s="62"/>
    </row>
    <row r="17" spans="3:32" x14ac:dyDescent="0.25">
      <c r="C17" s="57">
        <v>6</v>
      </c>
      <c r="D17" s="55" t="s">
        <v>130</v>
      </c>
      <c r="E17" s="67" t="s">
        <v>51</v>
      </c>
      <c r="F17" s="67" t="s">
        <v>51</v>
      </c>
      <c r="G17" s="67" t="s">
        <v>51</v>
      </c>
      <c r="H17" s="67" t="s">
        <v>44</v>
      </c>
      <c r="I17" s="67" t="s">
        <v>44</v>
      </c>
      <c r="J17" s="67" t="s">
        <v>44</v>
      </c>
      <c r="K17" s="67" t="s">
        <v>44</v>
      </c>
      <c r="L17" s="67" t="s">
        <v>51</v>
      </c>
      <c r="M17" s="67" t="s">
        <v>44</v>
      </c>
      <c r="N17" s="67" t="s">
        <v>44</v>
      </c>
      <c r="O17" s="67" t="s">
        <v>44</v>
      </c>
      <c r="P17" s="67" t="s">
        <v>51</v>
      </c>
      <c r="Q17" s="67" t="s">
        <v>44</v>
      </c>
      <c r="R17" s="67" t="s">
        <v>51</v>
      </c>
      <c r="S17" s="67" t="s">
        <v>44</v>
      </c>
      <c r="T17" s="67" t="s">
        <v>51</v>
      </c>
      <c r="U17" s="67" t="s">
        <v>51</v>
      </c>
      <c r="V17" s="67" t="s">
        <v>51</v>
      </c>
      <c r="W17" s="67" t="s">
        <v>51</v>
      </c>
      <c r="X17" s="67" t="s">
        <v>51</v>
      </c>
      <c r="Y17" s="67" t="s">
        <v>44</v>
      </c>
      <c r="Z17" s="67" t="s">
        <v>51</v>
      </c>
      <c r="AA17" s="67" t="s">
        <v>44</v>
      </c>
      <c r="AB17" s="67" t="s">
        <v>44</v>
      </c>
      <c r="AC17" s="67" t="s">
        <v>44</v>
      </c>
      <c r="AD17" s="128">
        <v>12</v>
      </c>
      <c r="AE17" s="130">
        <f t="shared" si="1"/>
        <v>13</v>
      </c>
      <c r="AF17" s="132">
        <f t="shared" si="2"/>
        <v>0</v>
      </c>
    </row>
    <row r="18" spans="3:32" x14ac:dyDescent="0.25"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ref="AD18:AD45" si="3">COUNTIF(E18:AC18,"A")</f>
        <v>0</v>
      </c>
      <c r="AE18" s="130">
        <f t="shared" si="1"/>
        <v>0</v>
      </c>
      <c r="AF18" s="132">
        <f t="shared" si="2"/>
        <v>0</v>
      </c>
    </row>
    <row r="19" spans="3:32" x14ac:dyDescent="0.25"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3"/>
        <v>0</v>
      </c>
      <c r="AE19" s="130">
        <f t="shared" si="1"/>
        <v>0</v>
      </c>
      <c r="AF19" s="132">
        <f t="shared" si="2"/>
        <v>0</v>
      </c>
    </row>
    <row r="20" spans="3:32" x14ac:dyDescent="0.25"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3"/>
        <v>0</v>
      </c>
      <c r="AE20" s="130">
        <f t="shared" si="1"/>
        <v>0</v>
      </c>
      <c r="AF20" s="132">
        <f t="shared" si="2"/>
        <v>0</v>
      </c>
    </row>
    <row r="21" spans="3:32" x14ac:dyDescent="0.25"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3"/>
        <v>0</v>
      </c>
      <c r="AE21" s="130">
        <f t="shared" si="1"/>
        <v>0</v>
      </c>
      <c r="AF21" s="132">
        <f t="shared" si="2"/>
        <v>0</v>
      </c>
    </row>
    <row r="22" spans="3:32" x14ac:dyDescent="0.25"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3"/>
        <v>0</v>
      </c>
      <c r="AE22" s="130">
        <f t="shared" si="1"/>
        <v>0</v>
      </c>
      <c r="AF22" s="132">
        <f t="shared" si="2"/>
        <v>0</v>
      </c>
    </row>
    <row r="23" spans="3:32" x14ac:dyDescent="0.25"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3"/>
        <v>0</v>
      </c>
      <c r="AE23" s="130">
        <f t="shared" si="1"/>
        <v>0</v>
      </c>
      <c r="AF23" s="132">
        <f t="shared" si="2"/>
        <v>0</v>
      </c>
    </row>
    <row r="24" spans="3:32" x14ac:dyDescent="0.25"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3"/>
        <v>0</v>
      </c>
      <c r="AE24" s="130">
        <f t="shared" si="1"/>
        <v>0</v>
      </c>
      <c r="AF24" s="132">
        <f t="shared" si="2"/>
        <v>0</v>
      </c>
    </row>
    <row r="25" spans="3:32" x14ac:dyDescent="0.25"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3"/>
        <v>0</v>
      </c>
      <c r="AE25" s="130">
        <f t="shared" si="1"/>
        <v>0</v>
      </c>
      <c r="AF25" s="132">
        <f t="shared" si="2"/>
        <v>0</v>
      </c>
    </row>
    <row r="26" spans="3:32" x14ac:dyDescent="0.25"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3"/>
        <v>0</v>
      </c>
      <c r="AE26" s="130">
        <f t="shared" si="1"/>
        <v>0</v>
      </c>
      <c r="AF26" s="132">
        <f t="shared" si="2"/>
        <v>0</v>
      </c>
    </row>
    <row r="27" spans="3:32" x14ac:dyDescent="0.25"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3"/>
        <v>0</v>
      </c>
      <c r="AE27" s="130">
        <f t="shared" si="1"/>
        <v>0</v>
      </c>
      <c r="AF27" s="132">
        <f t="shared" si="2"/>
        <v>0</v>
      </c>
    </row>
    <row r="28" spans="3:32" x14ac:dyDescent="0.25"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3"/>
        <v>0</v>
      </c>
      <c r="AE28" s="130">
        <f t="shared" si="1"/>
        <v>0</v>
      </c>
      <c r="AF28" s="132">
        <f t="shared" si="2"/>
        <v>0</v>
      </c>
    </row>
    <row r="29" spans="3:32" x14ac:dyDescent="0.25"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3"/>
        <v>0</v>
      </c>
      <c r="AE29" s="130">
        <f t="shared" si="1"/>
        <v>0</v>
      </c>
      <c r="AF29" s="132">
        <f t="shared" si="2"/>
        <v>0</v>
      </c>
    </row>
    <row r="30" spans="3:32" x14ac:dyDescent="0.25"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3"/>
        <v>0</v>
      </c>
      <c r="AE30" s="130">
        <f t="shared" si="1"/>
        <v>0</v>
      </c>
      <c r="AF30" s="132">
        <f t="shared" si="2"/>
        <v>0</v>
      </c>
    </row>
    <row r="31" spans="3:32" x14ac:dyDescent="0.25"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3"/>
        <v>0</v>
      </c>
      <c r="AE31" s="130">
        <f t="shared" si="1"/>
        <v>0</v>
      </c>
      <c r="AF31" s="132">
        <f t="shared" si="2"/>
        <v>0</v>
      </c>
    </row>
    <row r="32" spans="3:32" x14ac:dyDescent="0.25"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3"/>
        <v>0</v>
      </c>
      <c r="AE32" s="130">
        <f t="shared" si="1"/>
        <v>0</v>
      </c>
      <c r="AF32" s="132">
        <f t="shared" si="2"/>
        <v>0</v>
      </c>
    </row>
    <row r="33" spans="3:32" x14ac:dyDescent="0.25"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3"/>
        <v>0</v>
      </c>
      <c r="AE33" s="130">
        <f t="shared" si="1"/>
        <v>0</v>
      </c>
      <c r="AF33" s="132">
        <f t="shared" si="2"/>
        <v>0</v>
      </c>
    </row>
    <row r="34" spans="3:32" x14ac:dyDescent="0.25"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3"/>
        <v>0</v>
      </c>
      <c r="AE34" s="130">
        <f t="shared" si="1"/>
        <v>0</v>
      </c>
      <c r="AF34" s="132">
        <f t="shared" si="2"/>
        <v>0</v>
      </c>
    </row>
    <row r="35" spans="3:32" x14ac:dyDescent="0.25"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3"/>
        <v>0</v>
      </c>
      <c r="AE35" s="130">
        <f t="shared" si="1"/>
        <v>0</v>
      </c>
      <c r="AF35" s="132">
        <f t="shared" si="2"/>
        <v>0</v>
      </c>
    </row>
    <row r="36" spans="3:32" x14ac:dyDescent="0.25"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3"/>
        <v>0</v>
      </c>
      <c r="AE36" s="130">
        <f t="shared" si="1"/>
        <v>0</v>
      </c>
      <c r="AF36" s="132">
        <f t="shared" si="2"/>
        <v>0</v>
      </c>
    </row>
    <row r="37" spans="3:32" x14ac:dyDescent="0.25"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3"/>
        <v>0</v>
      </c>
      <c r="AE37" s="130">
        <f t="shared" si="1"/>
        <v>0</v>
      </c>
      <c r="AF37" s="132">
        <f t="shared" si="2"/>
        <v>0</v>
      </c>
    </row>
    <row r="38" spans="3:32" x14ac:dyDescent="0.25"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3"/>
        <v>0</v>
      </c>
      <c r="AE38" s="130">
        <f t="shared" si="1"/>
        <v>0</v>
      </c>
      <c r="AF38" s="132">
        <f t="shared" si="2"/>
        <v>0</v>
      </c>
    </row>
    <row r="39" spans="3:32" x14ac:dyDescent="0.25"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3"/>
        <v>0</v>
      </c>
      <c r="AE39" s="130">
        <f t="shared" si="1"/>
        <v>0</v>
      </c>
      <c r="AF39" s="132">
        <f t="shared" si="2"/>
        <v>0</v>
      </c>
    </row>
    <row r="40" spans="3:32" x14ac:dyDescent="0.25"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3"/>
        <v>0</v>
      </c>
      <c r="AE40" s="130">
        <f t="shared" si="1"/>
        <v>0</v>
      </c>
      <c r="AF40" s="132">
        <f t="shared" si="2"/>
        <v>0</v>
      </c>
    </row>
    <row r="41" spans="3:32" x14ac:dyDescent="0.25"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3"/>
        <v>0</v>
      </c>
      <c r="AE41" s="130">
        <f t="shared" si="1"/>
        <v>0</v>
      </c>
      <c r="AF41" s="132">
        <f t="shared" si="2"/>
        <v>0</v>
      </c>
    </row>
    <row r="42" spans="3:32" x14ac:dyDescent="0.25"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3"/>
        <v>0</v>
      </c>
      <c r="AE42" s="130">
        <f t="shared" si="1"/>
        <v>0</v>
      </c>
      <c r="AF42" s="132">
        <f t="shared" si="2"/>
        <v>0</v>
      </c>
    </row>
    <row r="43" spans="3:32" x14ac:dyDescent="0.25"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3"/>
        <v>0</v>
      </c>
      <c r="AE43" s="130">
        <f t="shared" si="1"/>
        <v>0</v>
      </c>
      <c r="AF43" s="132">
        <f t="shared" si="2"/>
        <v>0</v>
      </c>
    </row>
    <row r="44" spans="3:32" x14ac:dyDescent="0.25"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3"/>
        <v>0</v>
      </c>
      <c r="AE44" s="130">
        <f t="shared" si="1"/>
        <v>0</v>
      </c>
      <c r="AF44" s="132">
        <f t="shared" si="2"/>
        <v>0</v>
      </c>
    </row>
    <row r="45" spans="3:32" x14ac:dyDescent="0.25"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3"/>
        <v>0</v>
      </c>
      <c r="AE45" s="130">
        <f t="shared" si="1"/>
        <v>0</v>
      </c>
      <c r="AF45" s="132">
        <f t="shared" si="2"/>
        <v>0</v>
      </c>
    </row>
    <row r="46" spans="3:32" x14ac:dyDescent="0.25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x14ac:dyDescent="0.25">
      <c r="C49" s="1"/>
      <c r="D49" s="10" t="s">
        <v>35</v>
      </c>
      <c r="E49" s="12">
        <f>COUNTIF(E12:E45,"✔")</f>
        <v>1</v>
      </c>
      <c r="F49" s="12">
        <f t="shared" ref="F49:AC49" si="4">COUNTIF(F12:F45,"✔")</f>
        <v>3</v>
      </c>
      <c r="G49" s="12">
        <f t="shared" si="4"/>
        <v>2</v>
      </c>
      <c r="H49" s="12">
        <f t="shared" si="4"/>
        <v>2</v>
      </c>
      <c r="I49" s="12">
        <f t="shared" si="4"/>
        <v>2</v>
      </c>
      <c r="J49" s="12">
        <f t="shared" si="4"/>
        <v>3</v>
      </c>
      <c r="K49" s="12">
        <f t="shared" si="4"/>
        <v>2</v>
      </c>
      <c r="L49" s="12">
        <f t="shared" si="4"/>
        <v>1</v>
      </c>
      <c r="M49" s="12">
        <f t="shared" si="4"/>
        <v>0</v>
      </c>
      <c r="N49" s="12">
        <f t="shared" si="4"/>
        <v>2</v>
      </c>
      <c r="O49" s="12">
        <f t="shared" si="4"/>
        <v>3</v>
      </c>
      <c r="P49" s="12">
        <f t="shared" si="4"/>
        <v>3</v>
      </c>
      <c r="Q49" s="12">
        <f t="shared" si="4"/>
        <v>0</v>
      </c>
      <c r="R49" s="12">
        <f t="shared" si="4"/>
        <v>2</v>
      </c>
      <c r="S49" s="12">
        <f t="shared" si="4"/>
        <v>2</v>
      </c>
      <c r="T49" s="12">
        <f t="shared" si="4"/>
        <v>3</v>
      </c>
      <c r="U49" s="12">
        <f t="shared" si="4"/>
        <v>2</v>
      </c>
      <c r="V49" s="12">
        <f t="shared" si="4"/>
        <v>2</v>
      </c>
      <c r="W49" s="12">
        <f t="shared" si="4"/>
        <v>3</v>
      </c>
      <c r="X49" s="12">
        <f t="shared" si="4"/>
        <v>3</v>
      </c>
      <c r="Y49" s="12">
        <f t="shared" si="4"/>
        <v>1</v>
      </c>
      <c r="Z49" s="12">
        <f t="shared" si="4"/>
        <v>3</v>
      </c>
      <c r="AA49" s="12">
        <f t="shared" si="4"/>
        <v>2</v>
      </c>
      <c r="AB49" s="12">
        <f t="shared" si="4"/>
        <v>0</v>
      </c>
      <c r="AC49" s="12">
        <f t="shared" si="4"/>
        <v>2</v>
      </c>
      <c r="AD49" s="20">
        <f>SUM(E49:AC49)</f>
        <v>49</v>
      </c>
      <c r="AE49" s="14">
        <f>AD49/$AD$52</f>
        <v>0.32666666666666666</v>
      </c>
    </row>
    <row r="50" spans="3:31" x14ac:dyDescent="0.25">
      <c r="C50" s="1"/>
      <c r="D50" s="69" t="s">
        <v>63</v>
      </c>
      <c r="E50" s="12">
        <f>COUNTIF(E12:E45,"X")</f>
        <v>5</v>
      </c>
      <c r="F50" s="12">
        <f t="shared" ref="F50:AC50" si="5">COUNTIF(F12:F45,"X")</f>
        <v>3</v>
      </c>
      <c r="G50" s="12">
        <f t="shared" si="5"/>
        <v>4</v>
      </c>
      <c r="H50" s="12">
        <f t="shared" si="5"/>
        <v>4</v>
      </c>
      <c r="I50" s="12">
        <f t="shared" si="5"/>
        <v>4</v>
      </c>
      <c r="J50" s="12">
        <f t="shared" si="5"/>
        <v>3</v>
      </c>
      <c r="K50" s="12">
        <f t="shared" si="5"/>
        <v>4</v>
      </c>
      <c r="L50" s="12">
        <f t="shared" si="5"/>
        <v>5</v>
      </c>
      <c r="M50" s="12">
        <f t="shared" si="5"/>
        <v>6</v>
      </c>
      <c r="N50" s="12">
        <f t="shared" si="5"/>
        <v>4</v>
      </c>
      <c r="O50" s="12">
        <f t="shared" si="5"/>
        <v>3</v>
      </c>
      <c r="P50" s="12">
        <f t="shared" si="5"/>
        <v>3</v>
      </c>
      <c r="Q50" s="12">
        <f t="shared" si="5"/>
        <v>6</v>
      </c>
      <c r="R50" s="12">
        <f t="shared" si="5"/>
        <v>4</v>
      </c>
      <c r="S50" s="12">
        <f t="shared" si="5"/>
        <v>4</v>
      </c>
      <c r="T50" s="12">
        <f t="shared" si="5"/>
        <v>3</v>
      </c>
      <c r="U50" s="12">
        <f t="shared" si="5"/>
        <v>4</v>
      </c>
      <c r="V50" s="12">
        <f t="shared" si="5"/>
        <v>4</v>
      </c>
      <c r="W50" s="12">
        <f t="shared" si="5"/>
        <v>3</v>
      </c>
      <c r="X50" s="12">
        <f t="shared" si="5"/>
        <v>3</v>
      </c>
      <c r="Y50" s="12">
        <f t="shared" si="5"/>
        <v>5</v>
      </c>
      <c r="Z50" s="12">
        <f t="shared" si="5"/>
        <v>3</v>
      </c>
      <c r="AA50" s="12">
        <f t="shared" si="5"/>
        <v>4</v>
      </c>
      <c r="AB50" s="12">
        <f t="shared" si="5"/>
        <v>6</v>
      </c>
      <c r="AC50" s="12">
        <f t="shared" si="5"/>
        <v>4</v>
      </c>
      <c r="AD50" s="21">
        <f t="shared" ref="AD50:AD51" si="6">SUM(E50:AC50)</f>
        <v>101</v>
      </c>
      <c r="AE50" s="15">
        <f>AD50/$AD$52</f>
        <v>0.67333333333333334</v>
      </c>
    </row>
    <row r="51" spans="3:31" ht="18.75" x14ac:dyDescent="0.3">
      <c r="C51" s="1"/>
      <c r="D51" s="43" t="s">
        <v>32</v>
      </c>
      <c r="E51" s="12">
        <f>COUNTIF(E12:E45,"–")</f>
        <v>0</v>
      </c>
      <c r="F51" s="12">
        <f t="shared" ref="F51:AC51" si="7">COUNTIF(F12:F45,"–")</f>
        <v>0</v>
      </c>
      <c r="G51" s="12">
        <f t="shared" si="7"/>
        <v>0</v>
      </c>
      <c r="H51" s="12">
        <f t="shared" si="7"/>
        <v>0</v>
      </c>
      <c r="I51" s="12">
        <f t="shared" si="7"/>
        <v>0</v>
      </c>
      <c r="J51" s="12">
        <f t="shared" si="7"/>
        <v>0</v>
      </c>
      <c r="K51" s="12">
        <f t="shared" si="7"/>
        <v>0</v>
      </c>
      <c r="L51" s="12">
        <f t="shared" si="7"/>
        <v>0</v>
      </c>
      <c r="M51" s="12">
        <f t="shared" si="7"/>
        <v>0</v>
      </c>
      <c r="N51" s="12">
        <f t="shared" si="7"/>
        <v>0</v>
      </c>
      <c r="O51" s="12">
        <f t="shared" si="7"/>
        <v>0</v>
      </c>
      <c r="P51" s="12">
        <f t="shared" si="7"/>
        <v>0</v>
      </c>
      <c r="Q51" s="12">
        <f t="shared" si="7"/>
        <v>0</v>
      </c>
      <c r="R51" s="12">
        <f t="shared" si="7"/>
        <v>0</v>
      </c>
      <c r="S51" s="12">
        <f t="shared" si="7"/>
        <v>0</v>
      </c>
      <c r="T51" s="12">
        <f t="shared" si="7"/>
        <v>0</v>
      </c>
      <c r="U51" s="12">
        <f t="shared" si="7"/>
        <v>0</v>
      </c>
      <c r="V51" s="12">
        <f t="shared" si="7"/>
        <v>0</v>
      </c>
      <c r="W51" s="12">
        <f t="shared" si="7"/>
        <v>0</v>
      </c>
      <c r="X51" s="12">
        <f t="shared" si="7"/>
        <v>0</v>
      </c>
      <c r="Y51" s="12">
        <f t="shared" si="7"/>
        <v>0</v>
      </c>
      <c r="Z51" s="12">
        <f t="shared" si="7"/>
        <v>0</v>
      </c>
      <c r="AA51" s="12">
        <f t="shared" si="7"/>
        <v>0</v>
      </c>
      <c r="AB51" s="12">
        <f t="shared" si="7"/>
        <v>0</v>
      </c>
      <c r="AC51" s="12">
        <f t="shared" si="7"/>
        <v>0</v>
      </c>
      <c r="AD51" s="44">
        <f t="shared" si="6"/>
        <v>0</v>
      </c>
      <c r="AE51" s="17">
        <f t="shared" ref="AE51:AE52" si="8">AD51/$AD$52</f>
        <v>0</v>
      </c>
    </row>
    <row r="52" spans="3:31" x14ac:dyDescent="0.25">
      <c r="C52" s="1"/>
      <c r="D52" s="13" t="s">
        <v>30</v>
      </c>
      <c r="E52" s="22">
        <f t="shared" ref="E52:AD52" si="9">SUM(E49:E51)</f>
        <v>6</v>
      </c>
      <c r="F52" s="22">
        <f t="shared" si="9"/>
        <v>6</v>
      </c>
      <c r="G52" s="22">
        <f t="shared" si="9"/>
        <v>6</v>
      </c>
      <c r="H52" s="22">
        <f t="shared" si="9"/>
        <v>6</v>
      </c>
      <c r="I52" s="22">
        <f t="shared" si="9"/>
        <v>6</v>
      </c>
      <c r="J52" s="22">
        <f t="shared" si="9"/>
        <v>6</v>
      </c>
      <c r="K52" s="22">
        <f t="shared" si="9"/>
        <v>6</v>
      </c>
      <c r="L52" s="22">
        <f t="shared" si="9"/>
        <v>6</v>
      </c>
      <c r="M52" s="22">
        <f t="shared" si="9"/>
        <v>6</v>
      </c>
      <c r="N52" s="22">
        <f t="shared" si="9"/>
        <v>6</v>
      </c>
      <c r="O52" s="22">
        <f t="shared" si="9"/>
        <v>6</v>
      </c>
      <c r="P52" s="22">
        <f t="shared" si="9"/>
        <v>6</v>
      </c>
      <c r="Q52" s="22">
        <f t="shared" si="9"/>
        <v>6</v>
      </c>
      <c r="R52" s="22">
        <f t="shared" si="9"/>
        <v>6</v>
      </c>
      <c r="S52" s="22">
        <f t="shared" si="9"/>
        <v>6</v>
      </c>
      <c r="T52" s="22">
        <f t="shared" si="9"/>
        <v>6</v>
      </c>
      <c r="U52" s="22">
        <f t="shared" si="9"/>
        <v>6</v>
      </c>
      <c r="V52" s="22">
        <f t="shared" si="9"/>
        <v>6</v>
      </c>
      <c r="W52" s="22">
        <f t="shared" si="9"/>
        <v>6</v>
      </c>
      <c r="X52" s="22">
        <f t="shared" si="9"/>
        <v>6</v>
      </c>
      <c r="Y52" s="22">
        <f t="shared" si="9"/>
        <v>6</v>
      </c>
      <c r="Z52" s="22">
        <f t="shared" si="9"/>
        <v>6</v>
      </c>
      <c r="AA52" s="22">
        <f t="shared" si="9"/>
        <v>6</v>
      </c>
      <c r="AB52" s="22">
        <f t="shared" si="9"/>
        <v>6</v>
      </c>
      <c r="AC52" s="22">
        <f t="shared" si="9"/>
        <v>6</v>
      </c>
      <c r="AD52" s="23">
        <f t="shared" si="9"/>
        <v>150</v>
      </c>
      <c r="AE52" s="34">
        <f t="shared" si="8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90" t="s">
        <v>26</v>
      </c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2"/>
    </row>
    <row r="57" spans="3:31" ht="23.25" customHeight="1" x14ac:dyDescent="0.25">
      <c r="C57" s="1"/>
      <c r="D57" s="1"/>
      <c r="E57" s="193" t="s">
        <v>27</v>
      </c>
      <c r="F57" s="194"/>
      <c r="G57" s="194"/>
      <c r="H57" s="194"/>
      <c r="I57" s="194"/>
      <c r="J57" s="195"/>
      <c r="K57" s="234" t="s">
        <v>28</v>
      </c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31" t="s">
        <v>33</v>
      </c>
      <c r="W57" s="232"/>
      <c r="X57" s="232"/>
      <c r="Y57" s="232"/>
      <c r="Z57" s="232"/>
      <c r="AA57" s="232"/>
      <c r="AB57" s="232"/>
      <c r="AC57" s="233"/>
    </row>
    <row r="58" spans="3:31" x14ac:dyDescent="0.25">
      <c r="C58" s="1"/>
      <c r="D58" s="1"/>
      <c r="E58" s="30" t="s">
        <v>1</v>
      </c>
      <c r="F58" s="30" t="s">
        <v>6</v>
      </c>
      <c r="G58" s="30" t="s">
        <v>11</v>
      </c>
      <c r="H58" s="30" t="s">
        <v>16</v>
      </c>
      <c r="I58" s="30" t="s">
        <v>21</v>
      </c>
      <c r="J58" s="11" t="s">
        <v>23</v>
      </c>
      <c r="K58" s="38" t="s">
        <v>2</v>
      </c>
      <c r="L58" s="38" t="s">
        <v>3</v>
      </c>
      <c r="M58" s="38" t="s">
        <v>7</v>
      </c>
      <c r="N58" s="38" t="s">
        <v>8</v>
      </c>
      <c r="O58" s="38" t="s">
        <v>9</v>
      </c>
      <c r="P58" s="38" t="s">
        <v>12</v>
      </c>
      <c r="Q58" s="38" t="s">
        <v>13</v>
      </c>
      <c r="R58" s="38" t="s">
        <v>14</v>
      </c>
      <c r="S58" s="38" t="s">
        <v>17</v>
      </c>
      <c r="T58" s="39" t="s">
        <v>19</v>
      </c>
      <c r="U58" s="39" t="s">
        <v>22</v>
      </c>
      <c r="V58" s="50" t="s">
        <v>4</v>
      </c>
      <c r="W58" s="50" t="s">
        <v>5</v>
      </c>
      <c r="X58" s="26" t="s">
        <v>10</v>
      </c>
      <c r="Y58" s="26" t="s">
        <v>15</v>
      </c>
      <c r="Z58" s="26" t="s">
        <v>18</v>
      </c>
      <c r="AA58" s="26" t="s">
        <v>20</v>
      </c>
      <c r="AB58" s="26" t="s">
        <v>24</v>
      </c>
      <c r="AC58" s="26" t="s">
        <v>25</v>
      </c>
    </row>
    <row r="59" spans="3:31" x14ac:dyDescent="0.25">
      <c r="C59" s="1"/>
      <c r="D59" s="51" t="s">
        <v>35</v>
      </c>
      <c r="E59" s="198">
        <f>SUM(E49,J49,O49,T49,Y49,AA49)</f>
        <v>13</v>
      </c>
      <c r="F59" s="198"/>
      <c r="G59" s="198"/>
      <c r="H59" s="198"/>
      <c r="I59" s="198"/>
      <c r="J59" s="198"/>
      <c r="K59" s="198">
        <f>SUM(F49,G49,K49,L49,M49,P49,Q49,R49,U49,W49,Z49)</f>
        <v>21</v>
      </c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>
        <f>SUM(H49,I49,N49,S49,V49,X49,AB49,AC49)</f>
        <v>15</v>
      </c>
      <c r="W59" s="198"/>
      <c r="X59" s="198"/>
      <c r="Y59" s="198"/>
      <c r="Z59" s="198"/>
      <c r="AA59" s="198"/>
      <c r="AB59" s="198"/>
      <c r="AC59" s="198"/>
      <c r="AD59" s="19">
        <f>SUM(E59:AC59)</f>
        <v>49</v>
      </c>
    </row>
    <row r="60" spans="3:31" ht="15.75" customHeight="1" x14ac:dyDescent="0.25">
      <c r="C60" s="1"/>
      <c r="D60" s="81" t="s">
        <v>57</v>
      </c>
      <c r="E60" s="176">
        <f>SUM(E50,J50,O50,T50,Y50,AA50)</f>
        <v>23</v>
      </c>
      <c r="F60" s="176"/>
      <c r="G60" s="176"/>
      <c r="H60" s="176"/>
      <c r="I60" s="176"/>
      <c r="J60" s="176"/>
      <c r="K60" s="176">
        <f>SUM(F50,G50,K50,L50,M50,P50,Q50,R50,U50,W50,Z50)</f>
        <v>45</v>
      </c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>
        <f>SUM(H50,I50,N50,S50,V50,X50,AB50,AC50)</f>
        <v>33</v>
      </c>
      <c r="W60" s="176"/>
      <c r="X60" s="176"/>
      <c r="Y60" s="176"/>
      <c r="Z60" s="176"/>
      <c r="AA60" s="176"/>
      <c r="AB60" s="176"/>
      <c r="AC60" s="176"/>
      <c r="AD60" s="24">
        <f t="shared" ref="AD60:AD61" si="10">SUM(E60:AC60)</f>
        <v>101</v>
      </c>
    </row>
    <row r="61" spans="3:31" ht="18.75" x14ac:dyDescent="0.3">
      <c r="C61" s="1"/>
      <c r="D61" s="52" t="s">
        <v>32</v>
      </c>
      <c r="E61" s="197">
        <f>SUM(E51,J51,O51,T51,Y51,AA51)</f>
        <v>0</v>
      </c>
      <c r="F61" s="197"/>
      <c r="G61" s="197"/>
      <c r="H61" s="197"/>
      <c r="I61" s="197"/>
      <c r="J61" s="197"/>
      <c r="K61" s="197">
        <f>SUM(F51,G51,K51,L51,M51,P51,Q51,R51,U51,W51,Z51)</f>
        <v>0</v>
      </c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>
        <f>SUM(H51,I51,N51,S51,V51,X51,AB51,AC51)</f>
        <v>0</v>
      </c>
      <c r="W61" s="197"/>
      <c r="X61" s="197"/>
      <c r="Y61" s="197"/>
      <c r="Z61" s="197"/>
      <c r="AA61" s="197"/>
      <c r="AB61" s="197"/>
      <c r="AC61" s="197"/>
      <c r="AD61" s="41">
        <f t="shared" si="10"/>
        <v>0</v>
      </c>
    </row>
    <row r="62" spans="3:31" x14ac:dyDescent="0.25">
      <c r="C62" s="1"/>
      <c r="D62" s="53" t="s">
        <v>29</v>
      </c>
      <c r="E62" s="224">
        <f>SUM(E59:J61)</f>
        <v>36</v>
      </c>
      <c r="F62" s="224"/>
      <c r="G62" s="224"/>
      <c r="H62" s="224"/>
      <c r="I62" s="224"/>
      <c r="J62" s="224"/>
      <c r="K62" s="224">
        <f>SUM(K59:U61)</f>
        <v>66</v>
      </c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>
        <f>SUM(V59:AC61)</f>
        <v>48</v>
      </c>
      <c r="W62" s="224"/>
      <c r="X62" s="224"/>
      <c r="Y62" s="224"/>
      <c r="Z62" s="224"/>
      <c r="AA62" s="224"/>
      <c r="AB62" s="224"/>
      <c r="AC62" s="224"/>
      <c r="AD62" s="18">
        <f>SUM(E62:AC62)</f>
        <v>150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 x14ac:dyDescent="0.25">
      <c r="E65" s="47" t="s">
        <v>37</v>
      </c>
      <c r="F65" s="48" t="s">
        <v>28</v>
      </c>
      <c r="G65" s="49" t="s">
        <v>33</v>
      </c>
    </row>
    <row r="66" spans="4:7" x14ac:dyDescent="0.25">
      <c r="D66" s="27" t="s">
        <v>35</v>
      </c>
      <c r="E66" s="37">
        <f>E59/$E$62</f>
        <v>0.3611111111111111</v>
      </c>
      <c r="F66" s="37">
        <f>K59/$K$62</f>
        <v>0.31818181818181818</v>
      </c>
      <c r="G66" s="37">
        <f>V59/$V$62</f>
        <v>0.3125</v>
      </c>
    </row>
    <row r="67" spans="4:7" x14ac:dyDescent="0.25">
      <c r="D67" s="75" t="s">
        <v>56</v>
      </c>
      <c r="E67" s="40">
        <f>E60/$E$62</f>
        <v>0.63888888888888884</v>
      </c>
      <c r="F67" s="37">
        <f>K60/$K$62</f>
        <v>0.68181818181818177</v>
      </c>
      <c r="G67" s="37">
        <f>V60/$V$62</f>
        <v>0.6875</v>
      </c>
    </row>
    <row r="68" spans="4:7" ht="18.75" x14ac:dyDescent="0.3">
      <c r="D68" s="42" t="s">
        <v>32</v>
      </c>
      <c r="E68" s="16">
        <f>E61/$E$62</f>
        <v>0</v>
      </c>
      <c r="F68" s="37">
        <f>K61/$K$62</f>
        <v>0</v>
      </c>
      <c r="G68" s="37">
        <f>V61/$V$62</f>
        <v>0</v>
      </c>
    </row>
    <row r="69" spans="4:7" x14ac:dyDescent="0.25">
      <c r="E69" s="109">
        <f>SUM(E66:E68)</f>
        <v>1</v>
      </c>
      <c r="F69" s="109">
        <f t="shared" ref="F69:G69" si="11">SUM(F66:F68)</f>
        <v>1</v>
      </c>
      <c r="G69" s="109">
        <f t="shared" si="11"/>
        <v>1</v>
      </c>
    </row>
    <row r="85" spans="4:30" ht="18.75" x14ac:dyDescent="0.3">
      <c r="D85" s="186" t="s">
        <v>71</v>
      </c>
      <c r="E85" s="186"/>
      <c r="F85" s="186"/>
      <c r="G85" s="186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</row>
    <row r="86" spans="4:30" ht="33.6" customHeight="1" x14ac:dyDescent="0.25">
      <c r="D86" s="207" t="s">
        <v>83</v>
      </c>
      <c r="E86" s="208"/>
      <c r="F86" s="208"/>
      <c r="G86" s="209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3"/>
    </row>
    <row r="87" spans="4:30" ht="33.6" customHeight="1" x14ac:dyDescent="0.25">
      <c r="D87" s="187" t="s">
        <v>80</v>
      </c>
      <c r="E87" s="187"/>
      <c r="F87" s="187"/>
      <c r="G87" s="187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0"/>
      <c r="AC87" s="210"/>
      <c r="AD87" s="211"/>
    </row>
    <row r="88" spans="4:30" ht="33.6" customHeight="1" x14ac:dyDescent="0.25">
      <c r="D88" s="187" t="s">
        <v>82</v>
      </c>
      <c r="E88" s="187"/>
      <c r="F88" s="187"/>
      <c r="G88" s="187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9"/>
    </row>
    <row r="89" spans="4:30" ht="33.6" customHeight="1" x14ac:dyDescent="0.25">
      <c r="D89" s="187" t="s">
        <v>70</v>
      </c>
      <c r="E89" s="187"/>
      <c r="F89" s="187"/>
      <c r="G89" s="187"/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9"/>
    </row>
    <row r="90" spans="4:30" ht="33.6" customHeight="1" x14ac:dyDescent="0.25">
      <c r="D90" s="187" t="s">
        <v>81</v>
      </c>
      <c r="E90" s="187"/>
      <c r="F90" s="187"/>
      <c r="G90" s="187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9"/>
    </row>
    <row r="91" spans="4:30" x14ac:dyDescent="0.25">
      <c r="D91" s="134"/>
    </row>
    <row r="92" spans="4:30" x14ac:dyDescent="0.25">
      <c r="Z92" s="137"/>
      <c r="AA92" s="138"/>
      <c r="AB92" s="138"/>
      <c r="AC92" s="138"/>
      <c r="AD92" s="138"/>
    </row>
  </sheetData>
  <mergeCells count="45"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  <mergeCell ref="Y10:AC10"/>
    <mergeCell ref="AD10:AF10"/>
    <mergeCell ref="C10:D10"/>
    <mergeCell ref="E10:I10"/>
    <mergeCell ref="J10:N10"/>
    <mergeCell ref="O10:S10"/>
    <mergeCell ref="T10:X10"/>
    <mergeCell ref="AH12:AI12"/>
    <mergeCell ref="V57:AC57"/>
    <mergeCell ref="K57:U57"/>
    <mergeCell ref="E57:J57"/>
    <mergeCell ref="E59:J59"/>
    <mergeCell ref="V59:AC59"/>
    <mergeCell ref="K59:U59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K60:U60"/>
    <mergeCell ref="E56:AC56"/>
    <mergeCell ref="E62:J62"/>
    <mergeCell ref="E60:J60"/>
    <mergeCell ref="V60:AC60"/>
  </mergeCells>
  <dataValidations count="1">
    <dataValidation type="list" allowBlank="1" showInputMessage="1" showErrorMessage="1" sqref="E12:AC45" xr:uid="{00000000-0002-0000-0300-000000000000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I99"/>
  <sheetViews>
    <sheetView zoomScale="72" zoomScaleNormal="72" workbookViewId="0">
      <selection activeCell="X8" sqref="X8:Y8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48" customFormat="1" x14ac:dyDescent="0.25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35" s="148" customFormat="1" ht="31.5" x14ac:dyDescent="0.5">
      <c r="D2" s="247" t="s">
        <v>64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</row>
    <row r="3" spans="1:35" s="148" customFormat="1" x14ac:dyDescent="0.25"/>
    <row r="4" spans="1:35" s="148" customFormat="1" x14ac:dyDescent="0.25"/>
    <row r="5" spans="1:35" s="148" customFormat="1" x14ac:dyDescent="0.25"/>
    <row r="6" spans="1:35" s="148" customFormat="1" x14ac:dyDescent="0.25">
      <c r="AD6" s="150"/>
    </row>
    <row r="7" spans="1:35" ht="22.15" customHeight="1" x14ac:dyDescent="0.35">
      <c r="D7" s="135" t="s">
        <v>68</v>
      </c>
      <c r="E7" s="164" t="s">
        <v>141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6"/>
      <c r="R7" s="163" t="s">
        <v>69</v>
      </c>
      <c r="S7" s="163"/>
      <c r="T7" s="163"/>
      <c r="U7" s="163"/>
      <c r="V7" s="163"/>
      <c r="X7" s="159">
        <v>10</v>
      </c>
      <c r="Y7" s="160"/>
      <c r="AD7" s="87"/>
    </row>
    <row r="8" spans="1:35" ht="22.15" customHeight="1" x14ac:dyDescent="0.35">
      <c r="D8" s="136" t="s">
        <v>47</v>
      </c>
      <c r="E8" s="162" t="s">
        <v>142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56"/>
      <c r="R8" s="163" t="s">
        <v>78</v>
      </c>
      <c r="S8" s="163"/>
      <c r="T8" s="163"/>
      <c r="U8" s="163"/>
      <c r="V8" s="163"/>
      <c r="X8" s="159" t="s">
        <v>143</v>
      </c>
      <c r="Y8" s="160"/>
      <c r="Z8" s="68"/>
      <c r="AA8" s="68"/>
      <c r="AD8" s="158"/>
      <c r="AE8" s="158"/>
      <c r="AF8" s="158"/>
      <c r="AG8" s="158"/>
      <c r="AH8" s="158"/>
    </row>
    <row r="9" spans="1:35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 x14ac:dyDescent="0.25">
      <c r="A10" s="56"/>
      <c r="B10" s="56"/>
      <c r="C10" s="249" t="s">
        <v>38</v>
      </c>
      <c r="D10" s="250"/>
      <c r="E10" s="227" t="s">
        <v>84</v>
      </c>
      <c r="F10" s="228"/>
      <c r="G10" s="228"/>
      <c r="H10" s="228"/>
      <c r="I10" s="229"/>
      <c r="J10" s="227" t="s">
        <v>85</v>
      </c>
      <c r="K10" s="228"/>
      <c r="L10" s="228"/>
      <c r="M10" s="228"/>
      <c r="N10" s="229"/>
      <c r="O10" s="227" t="s">
        <v>86</v>
      </c>
      <c r="P10" s="228"/>
      <c r="Q10" s="228"/>
      <c r="R10" s="228"/>
      <c r="S10" s="229"/>
      <c r="T10" s="227" t="s">
        <v>87</v>
      </c>
      <c r="U10" s="228"/>
      <c r="V10" s="228"/>
      <c r="W10" s="228"/>
      <c r="X10" s="229"/>
      <c r="Y10" s="227" t="s">
        <v>88</v>
      </c>
      <c r="Z10" s="228"/>
      <c r="AA10" s="228"/>
      <c r="AB10" s="228"/>
      <c r="AC10" s="229"/>
      <c r="AD10" s="248" t="s">
        <v>41</v>
      </c>
      <c r="AE10" s="248"/>
      <c r="AF10" s="248"/>
    </row>
    <row r="11" spans="1:35" ht="15.75" thickBot="1" x14ac:dyDescent="0.3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29" t="s">
        <v>42</v>
      </c>
      <c r="AF11" s="131" t="s">
        <v>45</v>
      </c>
    </row>
    <row r="12" spans="1:35" ht="18" customHeight="1" x14ac:dyDescent="0.25">
      <c r="A12" s="56"/>
      <c r="B12" s="56"/>
      <c r="C12" s="57">
        <v>1</v>
      </c>
      <c r="D12" s="55" t="s">
        <v>131</v>
      </c>
      <c r="E12" s="67" t="s">
        <v>51</v>
      </c>
      <c r="F12" s="67" t="s">
        <v>44</v>
      </c>
      <c r="G12" s="67" t="s">
        <v>51</v>
      </c>
      <c r="H12" s="67" t="s">
        <v>44</v>
      </c>
      <c r="I12" s="67" t="s">
        <v>51</v>
      </c>
      <c r="J12" s="67" t="s">
        <v>51</v>
      </c>
      <c r="K12" s="67" t="s">
        <v>44</v>
      </c>
      <c r="L12" s="67" t="s">
        <v>44</v>
      </c>
      <c r="M12" s="67" t="s">
        <v>51</v>
      </c>
      <c r="N12" s="67" t="s">
        <v>44</v>
      </c>
      <c r="O12" s="67" t="s">
        <v>51</v>
      </c>
      <c r="P12" s="67" t="s">
        <v>51</v>
      </c>
      <c r="Q12" s="67" t="s">
        <v>51</v>
      </c>
      <c r="R12" s="67" t="s">
        <v>51</v>
      </c>
      <c r="S12" s="67" t="s">
        <v>51</v>
      </c>
      <c r="T12" s="67" t="s">
        <v>51</v>
      </c>
      <c r="U12" s="67" t="s">
        <v>44</v>
      </c>
      <c r="V12" s="67" t="s">
        <v>44</v>
      </c>
      <c r="W12" s="67" t="s">
        <v>44</v>
      </c>
      <c r="X12" s="67" t="s">
        <v>44</v>
      </c>
      <c r="Y12" s="67" t="s">
        <v>51</v>
      </c>
      <c r="Z12" s="67" t="s">
        <v>44</v>
      </c>
      <c r="AA12" s="67" t="s">
        <v>44</v>
      </c>
      <c r="AB12" s="67" t="s">
        <v>51</v>
      </c>
      <c r="AC12" s="67" t="s">
        <v>44</v>
      </c>
      <c r="AD12" s="128">
        <f>COUNTIF(E12:AC12,"✔")</f>
        <v>13</v>
      </c>
      <c r="AE12" s="130">
        <f>COUNTIF(E12:AC12,"X")</f>
        <v>12</v>
      </c>
      <c r="AF12" s="132">
        <f>COUNTIF(E12:AC12,"–")</f>
        <v>0</v>
      </c>
      <c r="AH12" s="156" t="s">
        <v>46</v>
      </c>
      <c r="AI12" s="157"/>
    </row>
    <row r="13" spans="1:35" ht="18" customHeight="1" x14ac:dyDescent="0.25">
      <c r="A13" s="56"/>
      <c r="B13" s="56"/>
      <c r="C13" s="57">
        <v>2</v>
      </c>
      <c r="D13" s="55" t="s">
        <v>132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128">
        <f t="shared" ref="AD13:AD45" si="0">COUNTIF(E13:AC13,"✔")</f>
        <v>0</v>
      </c>
      <c r="AE13" s="130">
        <f t="shared" ref="AE13:AE45" si="1">COUNTIF(E13:AC13,"X")</f>
        <v>0</v>
      </c>
      <c r="AF13" s="132">
        <f t="shared" ref="AF13:AF45" si="2">COUNTIF(E13:AC13,"–")</f>
        <v>0</v>
      </c>
      <c r="AH13" s="78" t="s">
        <v>48</v>
      </c>
      <c r="AI13" s="71" t="s">
        <v>51</v>
      </c>
    </row>
    <row r="14" spans="1:35" ht="18" customHeight="1" x14ac:dyDescent="0.25">
      <c r="A14" s="56"/>
      <c r="B14" s="56"/>
      <c r="C14" s="57">
        <v>3</v>
      </c>
      <c r="D14" s="55" t="s">
        <v>133</v>
      </c>
      <c r="E14" s="67" t="s">
        <v>51</v>
      </c>
      <c r="F14" s="67" t="s">
        <v>44</v>
      </c>
      <c r="G14" s="67" t="s">
        <v>44</v>
      </c>
      <c r="H14" s="67" t="s">
        <v>44</v>
      </c>
      <c r="I14" s="67" t="s">
        <v>44</v>
      </c>
      <c r="J14" s="67" t="s">
        <v>44</v>
      </c>
      <c r="K14" s="67" t="s">
        <v>51</v>
      </c>
      <c r="L14" s="67" t="s">
        <v>44</v>
      </c>
      <c r="M14" s="67" t="s">
        <v>51</v>
      </c>
      <c r="N14" s="67" t="s">
        <v>44</v>
      </c>
      <c r="O14" s="67" t="s">
        <v>44</v>
      </c>
      <c r="P14" s="67" t="s">
        <v>44</v>
      </c>
      <c r="Q14" s="67" t="s">
        <v>44</v>
      </c>
      <c r="R14" s="67" t="s">
        <v>44</v>
      </c>
      <c r="S14" s="67" t="s">
        <v>44</v>
      </c>
      <c r="T14" s="67" t="s">
        <v>51</v>
      </c>
      <c r="U14" s="67" t="s">
        <v>44</v>
      </c>
      <c r="V14" s="67" t="s">
        <v>44</v>
      </c>
      <c r="W14" s="67" t="s">
        <v>44</v>
      </c>
      <c r="X14" s="67" t="s">
        <v>44</v>
      </c>
      <c r="Y14" s="67" t="s">
        <v>51</v>
      </c>
      <c r="Z14" s="67" t="s">
        <v>44</v>
      </c>
      <c r="AA14" s="67" t="s">
        <v>44</v>
      </c>
      <c r="AB14" s="67" t="s">
        <v>44</v>
      </c>
      <c r="AC14" s="67" t="s">
        <v>44</v>
      </c>
      <c r="AD14" s="128">
        <f t="shared" si="0"/>
        <v>5</v>
      </c>
      <c r="AE14" s="130">
        <f t="shared" si="1"/>
        <v>20</v>
      </c>
      <c r="AF14" s="132">
        <f t="shared" si="2"/>
        <v>0</v>
      </c>
      <c r="AH14" s="78" t="s">
        <v>49</v>
      </c>
      <c r="AI14" s="72" t="s">
        <v>44</v>
      </c>
    </row>
    <row r="15" spans="1:35" ht="18" customHeight="1" thickBot="1" x14ac:dyDescent="0.3">
      <c r="A15" s="56"/>
      <c r="B15" s="56"/>
      <c r="C15" s="57">
        <v>4</v>
      </c>
      <c r="D15" s="55" t="s">
        <v>134</v>
      </c>
      <c r="E15" s="67" t="s">
        <v>51</v>
      </c>
      <c r="F15" s="67" t="s">
        <v>51</v>
      </c>
      <c r="G15" s="67" t="s">
        <v>44</v>
      </c>
      <c r="H15" s="67" t="s">
        <v>44</v>
      </c>
      <c r="I15" s="67" t="s">
        <v>44</v>
      </c>
      <c r="J15" s="67" t="s">
        <v>44</v>
      </c>
      <c r="K15" s="67" t="s">
        <v>44</v>
      </c>
      <c r="L15" s="67" t="s">
        <v>44</v>
      </c>
      <c r="M15" s="67" t="s">
        <v>44</v>
      </c>
      <c r="N15" s="67" t="s">
        <v>44</v>
      </c>
      <c r="O15" s="67" t="s">
        <v>51</v>
      </c>
      <c r="P15" s="67" t="s">
        <v>44</v>
      </c>
      <c r="Q15" s="67" t="s">
        <v>44</v>
      </c>
      <c r="R15" s="67" t="s">
        <v>51</v>
      </c>
      <c r="S15" s="67" t="s">
        <v>44</v>
      </c>
      <c r="T15" s="67" t="s">
        <v>51</v>
      </c>
      <c r="U15" s="67" t="s">
        <v>44</v>
      </c>
      <c r="V15" s="67" t="s">
        <v>44</v>
      </c>
      <c r="W15" s="67" t="s">
        <v>44</v>
      </c>
      <c r="X15" s="67" t="s">
        <v>51</v>
      </c>
      <c r="Y15" s="67" t="s">
        <v>51</v>
      </c>
      <c r="Z15" s="67" t="s">
        <v>44</v>
      </c>
      <c r="AA15" s="67" t="s">
        <v>44</v>
      </c>
      <c r="AB15" s="67" t="s">
        <v>44</v>
      </c>
      <c r="AC15" s="67" t="s">
        <v>51</v>
      </c>
      <c r="AD15" s="128">
        <f t="shared" si="0"/>
        <v>8</v>
      </c>
      <c r="AE15" s="130">
        <f t="shared" si="1"/>
        <v>17</v>
      </c>
      <c r="AF15" s="132">
        <f t="shared" si="2"/>
        <v>0</v>
      </c>
      <c r="AH15" s="79" t="s">
        <v>50</v>
      </c>
      <c r="AI15" s="74" t="s">
        <v>52</v>
      </c>
    </row>
    <row r="16" spans="1:35" ht="18" customHeight="1" x14ac:dyDescent="0.25">
      <c r="A16" s="56"/>
      <c r="B16" s="56"/>
      <c r="C16" s="57">
        <v>5</v>
      </c>
      <c r="D16" s="55" t="s">
        <v>135</v>
      </c>
      <c r="E16" s="67" t="s">
        <v>51</v>
      </c>
      <c r="F16" s="67" t="s">
        <v>51</v>
      </c>
      <c r="G16" s="67" t="s">
        <v>44</v>
      </c>
      <c r="H16" s="67" t="s">
        <v>44</v>
      </c>
      <c r="I16" s="67" t="s">
        <v>44</v>
      </c>
      <c r="J16" s="67" t="s">
        <v>44</v>
      </c>
      <c r="K16" s="67" t="s">
        <v>44</v>
      </c>
      <c r="L16" s="67" t="s">
        <v>44</v>
      </c>
      <c r="M16" s="67" t="s">
        <v>44</v>
      </c>
      <c r="N16" s="67" t="s">
        <v>51</v>
      </c>
      <c r="O16" s="67" t="s">
        <v>44</v>
      </c>
      <c r="P16" s="67" t="s">
        <v>51</v>
      </c>
      <c r="Q16" s="67" t="s">
        <v>44</v>
      </c>
      <c r="R16" s="67" t="s">
        <v>44</v>
      </c>
      <c r="S16" s="67" t="s">
        <v>44</v>
      </c>
      <c r="T16" s="67" t="s">
        <v>44</v>
      </c>
      <c r="U16" s="67" t="s">
        <v>44</v>
      </c>
      <c r="V16" s="67" t="s">
        <v>44</v>
      </c>
      <c r="W16" s="67" t="s">
        <v>51</v>
      </c>
      <c r="X16" s="67" t="s">
        <v>44</v>
      </c>
      <c r="Y16" s="67" t="s">
        <v>44</v>
      </c>
      <c r="Z16" s="67" t="s">
        <v>44</v>
      </c>
      <c r="AA16" s="67" t="s">
        <v>44</v>
      </c>
      <c r="AB16" s="67" t="s">
        <v>44</v>
      </c>
      <c r="AC16" s="67" t="s">
        <v>44</v>
      </c>
      <c r="AD16" s="128">
        <f t="shared" si="0"/>
        <v>5</v>
      </c>
      <c r="AE16" s="130">
        <f t="shared" si="1"/>
        <v>20</v>
      </c>
      <c r="AF16" s="132">
        <f t="shared" si="2"/>
        <v>0</v>
      </c>
      <c r="AH16" s="62"/>
      <c r="AI16" s="62"/>
    </row>
    <row r="17" spans="1:32" ht="18" customHeight="1" x14ac:dyDescent="0.25">
      <c r="A17" s="56"/>
      <c r="B17" s="56"/>
      <c r="C17" s="57">
        <v>6</v>
      </c>
      <c r="D17" s="55" t="s">
        <v>136</v>
      </c>
      <c r="E17" s="67" t="s">
        <v>44</v>
      </c>
      <c r="F17" s="67" t="s">
        <v>51</v>
      </c>
      <c r="G17" s="67" t="s">
        <v>44</v>
      </c>
      <c r="H17" s="67" t="s">
        <v>44</v>
      </c>
      <c r="I17" s="67" t="s">
        <v>44</v>
      </c>
      <c r="J17" s="67" t="s">
        <v>44</v>
      </c>
      <c r="K17" s="67" t="s">
        <v>51</v>
      </c>
      <c r="L17" s="67" t="s">
        <v>44</v>
      </c>
      <c r="M17" s="67" t="s">
        <v>44</v>
      </c>
      <c r="N17" s="67" t="s">
        <v>44</v>
      </c>
      <c r="O17" s="67" t="s">
        <v>44</v>
      </c>
      <c r="P17" s="67" t="s">
        <v>51</v>
      </c>
      <c r="Q17" s="67" t="s">
        <v>44</v>
      </c>
      <c r="R17" s="67" t="s">
        <v>51</v>
      </c>
      <c r="S17" s="67" t="s">
        <v>44</v>
      </c>
      <c r="T17" s="67" t="s">
        <v>51</v>
      </c>
      <c r="U17" s="67" t="s">
        <v>51</v>
      </c>
      <c r="V17" s="67" t="s">
        <v>44</v>
      </c>
      <c r="W17" s="67" t="s">
        <v>44</v>
      </c>
      <c r="X17" s="67" t="s">
        <v>44</v>
      </c>
      <c r="Y17" s="67" t="s">
        <v>51</v>
      </c>
      <c r="Z17" s="67" t="s">
        <v>44</v>
      </c>
      <c r="AA17" s="67" t="s">
        <v>44</v>
      </c>
      <c r="AB17" s="67" t="s">
        <v>44</v>
      </c>
      <c r="AC17" s="67" t="s">
        <v>44</v>
      </c>
      <c r="AD17" s="128">
        <f t="shared" si="0"/>
        <v>7</v>
      </c>
      <c r="AE17" s="130">
        <f t="shared" si="1"/>
        <v>18</v>
      </c>
      <c r="AF17" s="132">
        <f t="shared" si="2"/>
        <v>0</v>
      </c>
    </row>
    <row r="18" spans="1:32" ht="18" customHeight="1" x14ac:dyDescent="0.25">
      <c r="A18" s="56"/>
      <c r="B18" s="56"/>
      <c r="C18" s="57">
        <v>7</v>
      </c>
      <c r="D18" s="55" t="s">
        <v>137</v>
      </c>
      <c r="E18" s="67" t="s">
        <v>51</v>
      </c>
      <c r="F18" s="67" t="s">
        <v>51</v>
      </c>
      <c r="G18" s="67" t="s">
        <v>44</v>
      </c>
      <c r="H18" s="67" t="s">
        <v>44</v>
      </c>
      <c r="I18" s="67" t="s">
        <v>44</v>
      </c>
      <c r="J18" s="67" t="s">
        <v>51</v>
      </c>
      <c r="K18" s="67" t="s">
        <v>44</v>
      </c>
      <c r="L18" s="67" t="s">
        <v>44</v>
      </c>
      <c r="M18" s="67" t="s">
        <v>44</v>
      </c>
      <c r="N18" s="67" t="s">
        <v>44</v>
      </c>
      <c r="O18" s="67" t="s">
        <v>51</v>
      </c>
      <c r="P18" s="67" t="s">
        <v>51</v>
      </c>
      <c r="Q18" s="67" t="s">
        <v>44</v>
      </c>
      <c r="R18" s="67" t="s">
        <v>44</v>
      </c>
      <c r="S18" s="67" t="s">
        <v>44</v>
      </c>
      <c r="T18" s="67" t="s">
        <v>51</v>
      </c>
      <c r="U18" s="67" t="s">
        <v>51</v>
      </c>
      <c r="V18" s="67" t="s">
        <v>51</v>
      </c>
      <c r="W18" s="67" t="s">
        <v>44</v>
      </c>
      <c r="X18" s="67" t="s">
        <v>51</v>
      </c>
      <c r="Y18" s="67" t="s">
        <v>51</v>
      </c>
      <c r="Z18" s="67" t="s">
        <v>51</v>
      </c>
      <c r="AA18" s="67" t="s">
        <v>51</v>
      </c>
      <c r="AB18" s="67" t="s">
        <v>44</v>
      </c>
      <c r="AC18" s="67" t="s">
        <v>44</v>
      </c>
      <c r="AD18" s="128">
        <f t="shared" si="0"/>
        <v>12</v>
      </c>
      <c r="AE18" s="130">
        <f t="shared" si="1"/>
        <v>13</v>
      </c>
      <c r="AF18" s="132">
        <f t="shared" si="2"/>
        <v>0</v>
      </c>
    </row>
    <row r="19" spans="1:32" ht="18" customHeight="1" x14ac:dyDescent="0.25">
      <c r="A19" s="56"/>
      <c r="B19" s="56"/>
      <c r="C19" s="57">
        <v>8</v>
      </c>
      <c r="D19" s="55" t="s">
        <v>138</v>
      </c>
      <c r="E19" s="67" t="s">
        <v>51</v>
      </c>
      <c r="F19" s="67" t="s">
        <v>44</v>
      </c>
      <c r="G19" s="67" t="s">
        <v>44</v>
      </c>
      <c r="H19" s="67" t="s">
        <v>44</v>
      </c>
      <c r="I19" s="67" t="s">
        <v>44</v>
      </c>
      <c r="J19" s="67" t="s">
        <v>44</v>
      </c>
      <c r="K19" s="67" t="s">
        <v>44</v>
      </c>
      <c r="L19" s="67" t="s">
        <v>44</v>
      </c>
      <c r="M19" s="67" t="s">
        <v>44</v>
      </c>
      <c r="N19" s="67" t="s">
        <v>44</v>
      </c>
      <c r="O19" s="67" t="s">
        <v>44</v>
      </c>
      <c r="P19" s="67" t="s">
        <v>51</v>
      </c>
      <c r="Q19" s="67" t="s">
        <v>44</v>
      </c>
      <c r="R19" s="67" t="s">
        <v>44</v>
      </c>
      <c r="S19" s="67" t="s">
        <v>44</v>
      </c>
      <c r="T19" s="67" t="s">
        <v>44</v>
      </c>
      <c r="U19" s="67" t="s">
        <v>44</v>
      </c>
      <c r="V19" s="67" t="s">
        <v>44</v>
      </c>
      <c r="W19" s="67" t="s">
        <v>44</v>
      </c>
      <c r="X19" s="67" t="s">
        <v>44</v>
      </c>
      <c r="Y19" s="67" t="s">
        <v>51</v>
      </c>
      <c r="Z19" s="67" t="s">
        <v>44</v>
      </c>
      <c r="AA19" s="67" t="s">
        <v>51</v>
      </c>
      <c r="AB19" s="67" t="s">
        <v>44</v>
      </c>
      <c r="AC19" s="67" t="s">
        <v>44</v>
      </c>
      <c r="AD19" s="128">
        <f t="shared" si="0"/>
        <v>4</v>
      </c>
      <c r="AE19" s="130">
        <f t="shared" si="1"/>
        <v>21</v>
      </c>
      <c r="AF19" s="132">
        <f t="shared" si="2"/>
        <v>0</v>
      </c>
    </row>
    <row r="20" spans="1:32" ht="18" customHeight="1" x14ac:dyDescent="0.25">
      <c r="A20" s="56"/>
      <c r="B20" s="56"/>
      <c r="C20" s="57">
        <v>9</v>
      </c>
      <c r="D20" s="55" t="s">
        <v>139</v>
      </c>
      <c r="E20" s="67" t="s">
        <v>44</v>
      </c>
      <c r="F20" s="67" t="s">
        <v>51</v>
      </c>
      <c r="G20" s="67" t="s">
        <v>51</v>
      </c>
      <c r="H20" s="67" t="s">
        <v>51</v>
      </c>
      <c r="I20" s="67" t="s">
        <v>44</v>
      </c>
      <c r="J20" s="67" t="s">
        <v>51</v>
      </c>
      <c r="K20" s="67" t="s">
        <v>44</v>
      </c>
      <c r="L20" s="67" t="s">
        <v>51</v>
      </c>
      <c r="M20" s="67" t="s">
        <v>44</v>
      </c>
      <c r="N20" s="67" t="s">
        <v>44</v>
      </c>
      <c r="O20" s="67" t="s">
        <v>51</v>
      </c>
      <c r="P20" s="67" t="s">
        <v>51</v>
      </c>
      <c r="Q20" s="67" t="s">
        <v>44</v>
      </c>
      <c r="R20" s="67" t="s">
        <v>51</v>
      </c>
      <c r="S20" s="67" t="s">
        <v>44</v>
      </c>
      <c r="T20" s="67" t="s">
        <v>51</v>
      </c>
      <c r="U20" s="67" t="s">
        <v>44</v>
      </c>
      <c r="V20" s="67" t="s">
        <v>51</v>
      </c>
      <c r="W20" s="67" t="s">
        <v>51</v>
      </c>
      <c r="X20" s="67" t="s">
        <v>44</v>
      </c>
      <c r="Y20" s="67" t="s">
        <v>44</v>
      </c>
      <c r="Z20" s="67" t="s">
        <v>51</v>
      </c>
      <c r="AA20" s="67" t="s">
        <v>44</v>
      </c>
      <c r="AB20" s="67" t="s">
        <v>44</v>
      </c>
      <c r="AC20" s="67" t="s">
        <v>44</v>
      </c>
      <c r="AD20" s="128">
        <f t="shared" si="0"/>
        <v>12</v>
      </c>
      <c r="AE20" s="130">
        <f t="shared" si="1"/>
        <v>13</v>
      </c>
      <c r="AF20" s="132">
        <f t="shared" si="2"/>
        <v>0</v>
      </c>
    </row>
    <row r="21" spans="1:32" ht="18" customHeight="1" x14ac:dyDescent="0.25">
      <c r="A21" s="56"/>
      <c r="B21" s="56"/>
      <c r="C21" s="57">
        <v>10</v>
      </c>
      <c r="D21" s="55" t="s">
        <v>140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1"/>
        <v>0</v>
      </c>
      <c r="AF21" s="132">
        <f t="shared" si="2"/>
        <v>0</v>
      </c>
    </row>
    <row r="22" spans="1:32" ht="18" customHeight="1" x14ac:dyDescent="0.25">
      <c r="A22" s="56"/>
      <c r="B22" s="56"/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1"/>
        <v>0</v>
      </c>
      <c r="AF22" s="132">
        <f t="shared" si="2"/>
        <v>0</v>
      </c>
    </row>
    <row r="23" spans="1:32" ht="18" customHeight="1" x14ac:dyDescent="0.25">
      <c r="A23" s="56"/>
      <c r="B23" s="56"/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1"/>
        <v>0</v>
      </c>
      <c r="AF23" s="132">
        <f t="shared" si="2"/>
        <v>0</v>
      </c>
    </row>
    <row r="24" spans="1:32" ht="18" customHeight="1" x14ac:dyDescent="0.25">
      <c r="A24" s="56"/>
      <c r="B24" s="56"/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1"/>
        <v>0</v>
      </c>
      <c r="AF24" s="132">
        <f t="shared" si="2"/>
        <v>0</v>
      </c>
    </row>
    <row r="25" spans="1:32" ht="18" customHeight="1" x14ac:dyDescent="0.25">
      <c r="A25" s="56"/>
      <c r="B25" s="56"/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1"/>
        <v>0</v>
      </c>
      <c r="AF25" s="132">
        <f t="shared" si="2"/>
        <v>0</v>
      </c>
    </row>
    <row r="26" spans="1:32" ht="18" customHeight="1" x14ac:dyDescent="0.25">
      <c r="A26" s="56"/>
      <c r="B26" s="56"/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1"/>
        <v>0</v>
      </c>
      <c r="AF26" s="132">
        <f t="shared" si="2"/>
        <v>0</v>
      </c>
    </row>
    <row r="27" spans="1:32" ht="18" customHeight="1" x14ac:dyDescent="0.25">
      <c r="A27" s="56"/>
      <c r="B27" s="56"/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1"/>
        <v>0</v>
      </c>
      <c r="AF27" s="132">
        <f t="shared" si="2"/>
        <v>0</v>
      </c>
    </row>
    <row r="28" spans="1:32" ht="18" customHeight="1" x14ac:dyDescent="0.25">
      <c r="A28" s="56"/>
      <c r="B28" s="56"/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1"/>
        <v>0</v>
      </c>
      <c r="AF28" s="132">
        <f t="shared" si="2"/>
        <v>0</v>
      </c>
    </row>
    <row r="29" spans="1:32" ht="18" customHeight="1" x14ac:dyDescent="0.25">
      <c r="A29" s="56"/>
      <c r="B29" s="56"/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1"/>
        <v>0</v>
      </c>
      <c r="AF29" s="132">
        <f t="shared" si="2"/>
        <v>0</v>
      </c>
    </row>
    <row r="30" spans="1:32" ht="18" customHeight="1" x14ac:dyDescent="0.25">
      <c r="A30" s="56"/>
      <c r="B30" s="56"/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1"/>
        <v>0</v>
      </c>
      <c r="AF30" s="132">
        <f t="shared" si="2"/>
        <v>0</v>
      </c>
    </row>
    <row r="31" spans="1:32" ht="18" customHeight="1" x14ac:dyDescent="0.25">
      <c r="A31" s="56"/>
      <c r="B31" s="56"/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1"/>
        <v>0</v>
      </c>
      <c r="AF31" s="132">
        <f t="shared" si="2"/>
        <v>0</v>
      </c>
    </row>
    <row r="32" spans="1:32" ht="18" customHeight="1" x14ac:dyDescent="0.25">
      <c r="A32" s="56"/>
      <c r="B32" s="56"/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1"/>
        <v>0</v>
      </c>
      <c r="AF32" s="132">
        <f t="shared" si="2"/>
        <v>0</v>
      </c>
    </row>
    <row r="33" spans="1:32" ht="18" customHeight="1" x14ac:dyDescent="0.25">
      <c r="A33" s="56"/>
      <c r="B33" s="56"/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1"/>
        <v>0</v>
      </c>
      <c r="AF33" s="132">
        <f t="shared" si="2"/>
        <v>0</v>
      </c>
    </row>
    <row r="34" spans="1:32" ht="18" customHeight="1" x14ac:dyDescent="0.25">
      <c r="A34" s="56"/>
      <c r="B34" s="56"/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1"/>
        <v>0</v>
      </c>
      <c r="AF34" s="132">
        <f t="shared" si="2"/>
        <v>0</v>
      </c>
    </row>
    <row r="35" spans="1:32" ht="18" customHeight="1" x14ac:dyDescent="0.25">
      <c r="A35" s="56"/>
      <c r="B35" s="56"/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1"/>
        <v>0</v>
      </c>
      <c r="AF35" s="132">
        <f t="shared" si="2"/>
        <v>0</v>
      </c>
    </row>
    <row r="36" spans="1:32" ht="18" customHeight="1" x14ac:dyDescent="0.25">
      <c r="A36" s="56"/>
      <c r="B36" s="56"/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1"/>
        <v>0</v>
      </c>
      <c r="AF36" s="132">
        <f t="shared" si="2"/>
        <v>0</v>
      </c>
    </row>
    <row r="37" spans="1:32" ht="18" customHeight="1" x14ac:dyDescent="0.25">
      <c r="A37" s="56"/>
      <c r="B37" s="56"/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1"/>
        <v>0</v>
      </c>
      <c r="AF37" s="132">
        <f t="shared" si="2"/>
        <v>0</v>
      </c>
    </row>
    <row r="38" spans="1:32" ht="18" customHeight="1" x14ac:dyDescent="0.25">
      <c r="A38" s="56"/>
      <c r="B38" s="56"/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1"/>
        <v>0</v>
      </c>
      <c r="AF38" s="132">
        <f t="shared" si="2"/>
        <v>0</v>
      </c>
    </row>
    <row r="39" spans="1:32" ht="18" customHeight="1" x14ac:dyDescent="0.25">
      <c r="A39" s="56"/>
      <c r="B39" s="56"/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1"/>
        <v>0</v>
      </c>
      <c r="AF39" s="132">
        <f t="shared" si="2"/>
        <v>0</v>
      </c>
    </row>
    <row r="40" spans="1:32" ht="18" customHeight="1" x14ac:dyDescent="0.25">
      <c r="A40" s="56"/>
      <c r="B40" s="56"/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1"/>
        <v>0</v>
      </c>
      <c r="AF40" s="132">
        <f t="shared" si="2"/>
        <v>0</v>
      </c>
    </row>
    <row r="41" spans="1:32" ht="18" customHeight="1" x14ac:dyDescent="0.25">
      <c r="A41" s="56"/>
      <c r="B41" s="56"/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1"/>
        <v>0</v>
      </c>
      <c r="AF41" s="132">
        <f t="shared" si="2"/>
        <v>0</v>
      </c>
    </row>
    <row r="42" spans="1:32" ht="18" customHeight="1" x14ac:dyDescent="0.25">
      <c r="A42" s="56"/>
      <c r="B42" s="56"/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1"/>
        <v>0</v>
      </c>
      <c r="AF42" s="132">
        <f t="shared" si="2"/>
        <v>0</v>
      </c>
    </row>
    <row r="43" spans="1:32" ht="18" customHeight="1" x14ac:dyDescent="0.25">
      <c r="A43" s="56"/>
      <c r="B43" s="56"/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1"/>
        <v>0</v>
      </c>
      <c r="AF43" s="132">
        <f t="shared" si="2"/>
        <v>0</v>
      </c>
    </row>
    <row r="44" spans="1:32" ht="18" customHeight="1" x14ac:dyDescent="0.25">
      <c r="A44" s="56"/>
      <c r="B44" s="56"/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1"/>
        <v>0</v>
      </c>
      <c r="AF44" s="132">
        <f t="shared" si="2"/>
        <v>0</v>
      </c>
    </row>
    <row r="45" spans="1:32" ht="18" customHeight="1" x14ac:dyDescent="0.25">
      <c r="A45" s="56"/>
      <c r="B45" s="56"/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1"/>
        <v>0</v>
      </c>
      <c r="AF45" s="132">
        <f t="shared" si="2"/>
        <v>0</v>
      </c>
    </row>
    <row r="46" spans="1:32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x14ac:dyDescent="0.25">
      <c r="C49" s="1"/>
      <c r="D49" s="10" t="s">
        <v>35</v>
      </c>
      <c r="E49" s="12">
        <f>COUNTIF(E12:E45,"✔")</f>
        <v>6</v>
      </c>
      <c r="F49" s="12">
        <f t="shared" ref="F49:AC49" si="3">COUNTIF(F12:F45,"✔")</f>
        <v>5</v>
      </c>
      <c r="G49" s="12">
        <f t="shared" si="3"/>
        <v>2</v>
      </c>
      <c r="H49" s="12">
        <f t="shared" si="3"/>
        <v>1</v>
      </c>
      <c r="I49" s="12">
        <f t="shared" si="3"/>
        <v>1</v>
      </c>
      <c r="J49" s="12">
        <f t="shared" si="3"/>
        <v>3</v>
      </c>
      <c r="K49" s="12">
        <f t="shared" si="3"/>
        <v>2</v>
      </c>
      <c r="L49" s="12">
        <f t="shared" si="3"/>
        <v>1</v>
      </c>
      <c r="M49" s="12">
        <f t="shared" si="3"/>
        <v>2</v>
      </c>
      <c r="N49" s="12">
        <f t="shared" si="3"/>
        <v>1</v>
      </c>
      <c r="O49" s="12">
        <f t="shared" si="3"/>
        <v>4</v>
      </c>
      <c r="P49" s="12">
        <f t="shared" si="3"/>
        <v>6</v>
      </c>
      <c r="Q49" s="12">
        <f t="shared" si="3"/>
        <v>1</v>
      </c>
      <c r="R49" s="12">
        <f t="shared" si="3"/>
        <v>4</v>
      </c>
      <c r="S49" s="12">
        <f t="shared" si="3"/>
        <v>1</v>
      </c>
      <c r="T49" s="12">
        <f t="shared" si="3"/>
        <v>6</v>
      </c>
      <c r="U49" s="12">
        <f t="shared" si="3"/>
        <v>2</v>
      </c>
      <c r="V49" s="12">
        <f t="shared" si="3"/>
        <v>2</v>
      </c>
      <c r="W49" s="12">
        <f t="shared" si="3"/>
        <v>2</v>
      </c>
      <c r="X49" s="12">
        <f t="shared" si="3"/>
        <v>2</v>
      </c>
      <c r="Y49" s="12">
        <f t="shared" si="3"/>
        <v>6</v>
      </c>
      <c r="Z49" s="12">
        <f t="shared" si="3"/>
        <v>2</v>
      </c>
      <c r="AA49" s="12">
        <f t="shared" si="3"/>
        <v>2</v>
      </c>
      <c r="AB49" s="12">
        <f t="shared" si="3"/>
        <v>1</v>
      </c>
      <c r="AC49" s="12">
        <f t="shared" si="3"/>
        <v>1</v>
      </c>
      <c r="AD49" s="20">
        <f>SUM(E49:AC49)</f>
        <v>66</v>
      </c>
      <c r="AE49" s="14">
        <f>AD49/$AD$52</f>
        <v>0.33</v>
      </c>
    </row>
    <row r="50" spans="3:31" x14ac:dyDescent="0.25">
      <c r="C50" s="1"/>
      <c r="D50" s="69" t="s">
        <v>65</v>
      </c>
      <c r="E50" s="12">
        <f>COUNTIF(E12:E45,"X")</f>
        <v>2</v>
      </c>
      <c r="F50" s="12">
        <f t="shared" ref="F50:AC50" si="4">COUNTIF(F12:F45,"X")</f>
        <v>3</v>
      </c>
      <c r="G50" s="12">
        <f t="shared" si="4"/>
        <v>6</v>
      </c>
      <c r="H50" s="12">
        <f t="shared" si="4"/>
        <v>7</v>
      </c>
      <c r="I50" s="12">
        <f t="shared" si="4"/>
        <v>7</v>
      </c>
      <c r="J50" s="12">
        <f t="shared" si="4"/>
        <v>5</v>
      </c>
      <c r="K50" s="12">
        <f t="shared" si="4"/>
        <v>6</v>
      </c>
      <c r="L50" s="12">
        <f t="shared" si="4"/>
        <v>7</v>
      </c>
      <c r="M50" s="12">
        <f t="shared" si="4"/>
        <v>6</v>
      </c>
      <c r="N50" s="12">
        <f t="shared" si="4"/>
        <v>7</v>
      </c>
      <c r="O50" s="12">
        <f t="shared" si="4"/>
        <v>4</v>
      </c>
      <c r="P50" s="12">
        <f t="shared" si="4"/>
        <v>2</v>
      </c>
      <c r="Q50" s="12">
        <f t="shared" si="4"/>
        <v>7</v>
      </c>
      <c r="R50" s="12">
        <f t="shared" si="4"/>
        <v>4</v>
      </c>
      <c r="S50" s="12">
        <f t="shared" si="4"/>
        <v>7</v>
      </c>
      <c r="T50" s="12">
        <f t="shared" si="4"/>
        <v>2</v>
      </c>
      <c r="U50" s="12">
        <f t="shared" si="4"/>
        <v>6</v>
      </c>
      <c r="V50" s="12">
        <f t="shared" si="4"/>
        <v>6</v>
      </c>
      <c r="W50" s="12">
        <f t="shared" si="4"/>
        <v>6</v>
      </c>
      <c r="X50" s="12">
        <f t="shared" si="4"/>
        <v>6</v>
      </c>
      <c r="Y50" s="12">
        <f t="shared" si="4"/>
        <v>2</v>
      </c>
      <c r="Z50" s="12">
        <f t="shared" si="4"/>
        <v>6</v>
      </c>
      <c r="AA50" s="12">
        <f t="shared" si="4"/>
        <v>6</v>
      </c>
      <c r="AB50" s="12">
        <f t="shared" si="4"/>
        <v>7</v>
      </c>
      <c r="AC50" s="12">
        <f t="shared" si="4"/>
        <v>7</v>
      </c>
      <c r="AD50" s="21">
        <f t="shared" ref="AD50:AD51" si="5">SUM(E50:AC50)</f>
        <v>134</v>
      </c>
      <c r="AE50" s="15">
        <f>AD50/$AD$52</f>
        <v>0.67</v>
      </c>
    </row>
    <row r="51" spans="3:31" ht="18.75" x14ac:dyDescent="0.3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 x14ac:dyDescent="0.25">
      <c r="C52" s="1"/>
      <c r="D52" s="13" t="s">
        <v>30</v>
      </c>
      <c r="E52" s="22">
        <f t="shared" ref="E52:AD52" si="8">SUM(E49:E51)</f>
        <v>8</v>
      </c>
      <c r="F52" s="22">
        <f t="shared" si="8"/>
        <v>8</v>
      </c>
      <c r="G52" s="22">
        <f t="shared" si="8"/>
        <v>8</v>
      </c>
      <c r="H52" s="22">
        <f t="shared" si="8"/>
        <v>8</v>
      </c>
      <c r="I52" s="22">
        <f t="shared" si="8"/>
        <v>8</v>
      </c>
      <c r="J52" s="22">
        <f t="shared" si="8"/>
        <v>8</v>
      </c>
      <c r="K52" s="22">
        <f t="shared" si="8"/>
        <v>8</v>
      </c>
      <c r="L52" s="22">
        <f t="shared" si="8"/>
        <v>8</v>
      </c>
      <c r="M52" s="22">
        <f t="shared" si="8"/>
        <v>8</v>
      </c>
      <c r="N52" s="22">
        <f t="shared" si="8"/>
        <v>8</v>
      </c>
      <c r="O52" s="22">
        <f t="shared" si="8"/>
        <v>8</v>
      </c>
      <c r="P52" s="22">
        <f t="shared" si="8"/>
        <v>8</v>
      </c>
      <c r="Q52" s="22">
        <f t="shared" si="8"/>
        <v>8</v>
      </c>
      <c r="R52" s="22">
        <f t="shared" si="8"/>
        <v>8</v>
      </c>
      <c r="S52" s="22">
        <f t="shared" si="8"/>
        <v>8</v>
      </c>
      <c r="T52" s="22">
        <f t="shared" si="8"/>
        <v>8</v>
      </c>
      <c r="U52" s="22">
        <f t="shared" si="8"/>
        <v>8</v>
      </c>
      <c r="V52" s="22">
        <f t="shared" si="8"/>
        <v>8</v>
      </c>
      <c r="W52" s="22">
        <f t="shared" si="8"/>
        <v>8</v>
      </c>
      <c r="X52" s="22">
        <f t="shared" si="8"/>
        <v>8</v>
      </c>
      <c r="Y52" s="22">
        <f t="shared" si="8"/>
        <v>8</v>
      </c>
      <c r="Z52" s="22">
        <f t="shared" si="8"/>
        <v>8</v>
      </c>
      <c r="AA52" s="22">
        <f t="shared" si="8"/>
        <v>8</v>
      </c>
      <c r="AB52" s="22">
        <f t="shared" si="8"/>
        <v>8</v>
      </c>
      <c r="AC52" s="22">
        <f t="shared" si="8"/>
        <v>8</v>
      </c>
      <c r="AD52" s="23">
        <f t="shared" si="8"/>
        <v>200</v>
      </c>
      <c r="AE52" s="34">
        <f t="shared" si="7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90" t="s">
        <v>26</v>
      </c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2"/>
    </row>
    <row r="57" spans="3:31" ht="23.25" customHeight="1" x14ac:dyDescent="0.25">
      <c r="C57" s="1"/>
      <c r="D57" s="1"/>
      <c r="E57" s="193" t="s">
        <v>27</v>
      </c>
      <c r="F57" s="194"/>
      <c r="G57" s="194"/>
      <c r="H57" s="194"/>
      <c r="I57" s="195"/>
      <c r="J57" s="254" t="s">
        <v>28</v>
      </c>
      <c r="K57" s="204"/>
      <c r="L57" s="204"/>
      <c r="M57" s="204"/>
      <c r="N57" s="204"/>
      <c r="O57" s="204"/>
      <c r="P57" s="204"/>
      <c r="Q57" s="204"/>
      <c r="R57" s="204"/>
      <c r="S57" s="204"/>
      <c r="T57" s="205"/>
      <c r="U57" s="231" t="s">
        <v>33</v>
      </c>
      <c r="V57" s="232"/>
      <c r="W57" s="232"/>
      <c r="X57" s="232"/>
      <c r="Y57" s="232"/>
      <c r="Z57" s="232"/>
      <c r="AA57" s="232"/>
      <c r="AB57" s="232"/>
      <c r="AC57" s="233"/>
    </row>
    <row r="58" spans="3:31" x14ac:dyDescent="0.25">
      <c r="C58" s="1"/>
      <c r="D58" s="1"/>
      <c r="E58" s="30" t="s">
        <v>1</v>
      </c>
      <c r="F58" s="30" t="s">
        <v>2</v>
      </c>
      <c r="G58" s="30" t="s">
        <v>6</v>
      </c>
      <c r="H58" s="30" t="s">
        <v>11</v>
      </c>
      <c r="I58" s="30" t="s">
        <v>16</v>
      </c>
      <c r="J58" s="38" t="s">
        <v>3</v>
      </c>
      <c r="K58" s="38" t="s">
        <v>7</v>
      </c>
      <c r="L58" s="38" t="s">
        <v>8</v>
      </c>
      <c r="M58" s="38" t="s">
        <v>12</v>
      </c>
      <c r="N58" s="38" t="s">
        <v>14</v>
      </c>
      <c r="O58" s="38" t="s">
        <v>17</v>
      </c>
      <c r="P58" s="38" t="s">
        <v>18</v>
      </c>
      <c r="Q58" s="38" t="s">
        <v>19</v>
      </c>
      <c r="R58" s="38" t="s">
        <v>21</v>
      </c>
      <c r="S58" s="38" t="s">
        <v>22</v>
      </c>
      <c r="T58" s="39" t="s">
        <v>23</v>
      </c>
      <c r="U58" s="50" t="s">
        <v>4</v>
      </c>
      <c r="V58" s="50" t="s">
        <v>5</v>
      </c>
      <c r="W58" s="50" t="s">
        <v>9</v>
      </c>
      <c r="X58" s="26" t="s">
        <v>10</v>
      </c>
      <c r="Y58" s="26" t="s">
        <v>13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 x14ac:dyDescent="0.25">
      <c r="C59" s="1"/>
      <c r="D59" s="27" t="s">
        <v>35</v>
      </c>
      <c r="E59" s="180">
        <f>SUM(E49,F49,J49,O49,T49)</f>
        <v>24</v>
      </c>
      <c r="F59" s="181"/>
      <c r="G59" s="181"/>
      <c r="H59" s="181"/>
      <c r="I59" s="182"/>
      <c r="J59" s="180">
        <f>SUM(G49,K49,L49,P49,R49,U49,V49,W49,Y49,Z49,AA49)</f>
        <v>31</v>
      </c>
      <c r="K59" s="181"/>
      <c r="L59" s="181"/>
      <c r="M59" s="181"/>
      <c r="N59" s="181"/>
      <c r="O59" s="181"/>
      <c r="P59" s="181"/>
      <c r="Q59" s="181"/>
      <c r="R59" s="181"/>
      <c r="S59" s="181"/>
      <c r="T59" s="182"/>
      <c r="U59" s="180">
        <f>SUM(H49,I49,M49,N49,Q49,S49,X49,AB49,AC49)</f>
        <v>11</v>
      </c>
      <c r="V59" s="181"/>
      <c r="W59" s="181"/>
      <c r="X59" s="181"/>
      <c r="Y59" s="181"/>
      <c r="Z59" s="181"/>
      <c r="AA59" s="181"/>
      <c r="AB59" s="181"/>
      <c r="AC59" s="182"/>
      <c r="AD59" s="32">
        <f>SUM(E59:AC59)</f>
        <v>66</v>
      </c>
    </row>
    <row r="60" spans="3:31" ht="20.25" customHeight="1" x14ac:dyDescent="0.25">
      <c r="C60" s="1"/>
      <c r="D60" s="75" t="s">
        <v>56</v>
      </c>
      <c r="E60" s="183">
        <f>SUM(E50,F50,J50,O50,T50)</f>
        <v>16</v>
      </c>
      <c r="F60" s="184"/>
      <c r="G60" s="184"/>
      <c r="H60" s="184"/>
      <c r="I60" s="185"/>
      <c r="J60" s="183">
        <f>SUM(G50,K50,L50,P50,R50,U50,V50,W50,Y50,Z50,AA50)</f>
        <v>57</v>
      </c>
      <c r="K60" s="184"/>
      <c r="L60" s="184"/>
      <c r="M60" s="184"/>
      <c r="N60" s="184"/>
      <c r="O60" s="184"/>
      <c r="P60" s="184"/>
      <c r="Q60" s="184"/>
      <c r="R60" s="184"/>
      <c r="S60" s="184"/>
      <c r="T60" s="185"/>
      <c r="U60" s="183">
        <f>SUM(H50,I50,M50,N50,Q50,S50,X50,AB50,AC50)</f>
        <v>61</v>
      </c>
      <c r="V60" s="184"/>
      <c r="W60" s="184"/>
      <c r="X60" s="184"/>
      <c r="Y60" s="184"/>
      <c r="Z60" s="184"/>
      <c r="AA60" s="184"/>
      <c r="AB60" s="184"/>
      <c r="AC60" s="185"/>
      <c r="AD60" s="45">
        <f t="shared" ref="AD60:AD61" si="9">SUM(E60:AC60)</f>
        <v>134</v>
      </c>
    </row>
    <row r="61" spans="3:31" ht="18.75" x14ac:dyDescent="0.3">
      <c r="C61" s="1"/>
      <c r="D61" s="42" t="s">
        <v>32</v>
      </c>
      <c r="E61" s="177">
        <f>SUM(E51,F51,J51,O51,T51)</f>
        <v>0</v>
      </c>
      <c r="F61" s="178"/>
      <c r="G61" s="178"/>
      <c r="H61" s="178"/>
      <c r="I61" s="179"/>
      <c r="J61" s="177">
        <f>SUM(G51,K51,L51,P51,R51,U51,V51,W51,Y51,Z51,AA51)</f>
        <v>0</v>
      </c>
      <c r="K61" s="178"/>
      <c r="L61" s="178"/>
      <c r="M61" s="178"/>
      <c r="N61" s="178"/>
      <c r="O61" s="178"/>
      <c r="P61" s="178"/>
      <c r="Q61" s="178"/>
      <c r="R61" s="178"/>
      <c r="S61" s="178"/>
      <c r="T61" s="179"/>
      <c r="U61" s="177">
        <f>SUM(H51,I51,M51,N51,Q51,S51,X51,AB51,AC51)</f>
        <v>0</v>
      </c>
      <c r="V61" s="178"/>
      <c r="W61" s="178"/>
      <c r="X61" s="178"/>
      <c r="Y61" s="178"/>
      <c r="Z61" s="178"/>
      <c r="AA61" s="178"/>
      <c r="AB61" s="178"/>
      <c r="AC61" s="179"/>
      <c r="AD61" s="46">
        <f t="shared" si="9"/>
        <v>0</v>
      </c>
    </row>
    <row r="62" spans="3:31" x14ac:dyDescent="0.25">
      <c r="C62" s="1"/>
      <c r="D62" s="25" t="s">
        <v>29</v>
      </c>
      <c r="E62" s="251">
        <f>SUM(E59:I61)</f>
        <v>40</v>
      </c>
      <c r="F62" s="252"/>
      <c r="G62" s="252"/>
      <c r="H62" s="252"/>
      <c r="I62" s="253"/>
      <c r="J62" s="251">
        <f>SUM(J59:T61)</f>
        <v>88</v>
      </c>
      <c r="K62" s="252"/>
      <c r="L62" s="252"/>
      <c r="M62" s="252"/>
      <c r="N62" s="252"/>
      <c r="O62" s="252"/>
      <c r="P62" s="252"/>
      <c r="Q62" s="252"/>
      <c r="R62" s="252"/>
      <c r="S62" s="252"/>
      <c r="T62" s="253"/>
      <c r="U62" s="251">
        <f>SUM(U59:AC61)</f>
        <v>72</v>
      </c>
      <c r="V62" s="252"/>
      <c r="W62" s="252"/>
      <c r="X62" s="252"/>
      <c r="Y62" s="252"/>
      <c r="Z62" s="252"/>
      <c r="AA62" s="252"/>
      <c r="AB62" s="252"/>
      <c r="AC62" s="253"/>
      <c r="AD62" s="18">
        <f>SUM(E62:AC62)</f>
        <v>200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 x14ac:dyDescent="0.25">
      <c r="E65" s="47" t="s">
        <v>37</v>
      </c>
      <c r="F65" s="48" t="s">
        <v>28</v>
      </c>
      <c r="G65" s="49" t="s">
        <v>33</v>
      </c>
    </row>
    <row r="66" spans="4:8" x14ac:dyDescent="0.25">
      <c r="D66" s="27" t="s">
        <v>35</v>
      </c>
      <c r="E66" s="33">
        <f>E59/$E$62</f>
        <v>0.6</v>
      </c>
      <c r="F66" s="33">
        <f>J59/$J$62</f>
        <v>0.35227272727272729</v>
      </c>
      <c r="G66" s="33">
        <f>U59/$U$62</f>
        <v>0.15277777777777779</v>
      </c>
    </row>
    <row r="67" spans="4:8" x14ac:dyDescent="0.25">
      <c r="D67" s="75" t="s">
        <v>56</v>
      </c>
      <c r="E67" s="40">
        <f>E60/$E$62</f>
        <v>0.4</v>
      </c>
      <c r="F67" s="40">
        <f>J60/$J$62</f>
        <v>0.64772727272727271</v>
      </c>
      <c r="G67" s="40">
        <f>U60/$U$62</f>
        <v>0.84722222222222221</v>
      </c>
    </row>
    <row r="68" spans="4:8" ht="18.75" x14ac:dyDescent="0.3">
      <c r="D68" s="42" t="s">
        <v>32</v>
      </c>
      <c r="E68" s="16">
        <f>E61/$E$62</f>
        <v>0</v>
      </c>
      <c r="F68" s="16">
        <f>J61/$J$62</f>
        <v>0</v>
      </c>
      <c r="G68" s="16">
        <f>U61/$U$62</f>
        <v>0</v>
      </c>
    </row>
    <row r="69" spans="4:8" x14ac:dyDescent="0.25">
      <c r="E69" s="5">
        <f>SUM(E66:E68)</f>
        <v>1</v>
      </c>
      <c r="F69" s="5">
        <f>SUM(F66:F68)</f>
        <v>1</v>
      </c>
      <c r="G69" s="5">
        <f>SUM(G66:G68)</f>
        <v>1</v>
      </c>
    </row>
    <row r="71" spans="4:8" ht="31.5" hidden="1" customHeight="1" x14ac:dyDescent="0.25">
      <c r="E71" s="47" t="s">
        <v>37</v>
      </c>
      <c r="F71" s="48" t="s">
        <v>28</v>
      </c>
      <c r="G71" s="49" t="s">
        <v>33</v>
      </c>
    </row>
    <row r="72" spans="4:8" hidden="1" x14ac:dyDescent="0.25">
      <c r="D72" s="27" t="s">
        <v>35</v>
      </c>
      <c r="E72" s="35">
        <f>E59/$AD$59</f>
        <v>0.36363636363636365</v>
      </c>
      <c r="F72" s="36">
        <f>J59/$AD$59</f>
        <v>0.46969696969696972</v>
      </c>
      <c r="G72" s="54">
        <f>U59/$AD$59</f>
        <v>0.16666666666666666</v>
      </c>
      <c r="H72" s="5">
        <f>SUM(E72:G72)</f>
        <v>1</v>
      </c>
    </row>
    <row r="73" spans="4:8" hidden="1" x14ac:dyDescent="0.25">
      <c r="D73" s="28" t="s">
        <v>31</v>
      </c>
      <c r="E73" s="35">
        <f>E60/$AD$60</f>
        <v>0.11940298507462686</v>
      </c>
      <c r="F73" s="36">
        <f>J60/$AD$60</f>
        <v>0.42537313432835822</v>
      </c>
      <c r="G73" s="54">
        <f>U60/$AD$60</f>
        <v>0.45522388059701491</v>
      </c>
      <c r="H73" s="5">
        <f t="shared" ref="H73:H75" si="10">SUM(E73:G73)</f>
        <v>1</v>
      </c>
    </row>
    <row r="74" spans="4:8" hidden="1" x14ac:dyDescent="0.25">
      <c r="D74" s="29" t="s">
        <v>34</v>
      </c>
      <c r="E74" s="35" t="e">
        <f>#REF!/#REF!</f>
        <v>#REF!</v>
      </c>
      <c r="F74" s="36" t="e">
        <f>#REF!/#REF!</f>
        <v>#REF!</v>
      </c>
      <c r="G74" s="54" t="e">
        <f>#REF!/#REF!</f>
        <v>#REF!</v>
      </c>
      <c r="H74" s="5" t="e">
        <f>SUM(E74:G74)</f>
        <v>#REF!</v>
      </c>
    </row>
    <row r="75" spans="4:8" ht="18.75" hidden="1" x14ac:dyDescent="0.3">
      <c r="D75" s="42" t="s">
        <v>32</v>
      </c>
      <c r="E75" s="35" t="e">
        <f>E61/$AD$61</f>
        <v>#DIV/0!</v>
      </c>
      <c r="F75" s="36" t="e">
        <f>J61/$AD$61</f>
        <v>#DIV/0!</v>
      </c>
      <c r="G75" s="54" t="e">
        <f>U61/$AD$61</f>
        <v>#DIV/0!</v>
      </c>
      <c r="H75" s="5" t="e">
        <f t="shared" si="10"/>
        <v>#DIV/0!</v>
      </c>
    </row>
    <row r="76" spans="4:8" hidden="1" x14ac:dyDescent="0.25"/>
    <row r="92" spans="4:30" ht="18.75" x14ac:dyDescent="0.3">
      <c r="D92" s="186" t="s">
        <v>71</v>
      </c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186"/>
      <c r="P92" s="186"/>
      <c r="Q92" s="186"/>
      <c r="R92" s="186"/>
      <c r="S92" s="186"/>
      <c r="T92" s="186"/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</row>
    <row r="93" spans="4:30" ht="33.6" customHeight="1" x14ac:dyDescent="0.25">
      <c r="D93" s="207" t="s">
        <v>83</v>
      </c>
      <c r="E93" s="208"/>
      <c r="F93" s="208"/>
      <c r="G93" s="209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212"/>
      <c r="AD93" s="213"/>
    </row>
    <row r="94" spans="4:30" ht="33.6" customHeight="1" x14ac:dyDescent="0.25">
      <c r="D94" s="187" t="s">
        <v>80</v>
      </c>
      <c r="E94" s="187"/>
      <c r="F94" s="187"/>
      <c r="G94" s="187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1"/>
    </row>
    <row r="95" spans="4:30" ht="33.6" customHeight="1" x14ac:dyDescent="0.25">
      <c r="D95" s="187" t="s">
        <v>82</v>
      </c>
      <c r="E95" s="187"/>
      <c r="F95" s="187"/>
      <c r="G95" s="187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9"/>
    </row>
    <row r="96" spans="4:30" ht="33.6" customHeight="1" x14ac:dyDescent="0.25">
      <c r="D96" s="187" t="s">
        <v>70</v>
      </c>
      <c r="E96" s="187"/>
      <c r="F96" s="187"/>
      <c r="G96" s="187"/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9"/>
    </row>
    <row r="97" spans="4:31" ht="33.6" customHeight="1" x14ac:dyDescent="0.25">
      <c r="D97" s="187" t="s">
        <v>81</v>
      </c>
      <c r="E97" s="187"/>
      <c r="F97" s="187"/>
      <c r="G97" s="187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9"/>
    </row>
    <row r="99" spans="4:31" x14ac:dyDescent="0.25">
      <c r="Z99" s="139"/>
      <c r="AA99" s="140"/>
      <c r="AB99" s="140"/>
      <c r="AC99" s="140"/>
      <c r="AD99" s="140"/>
      <c r="AE99" s="141"/>
    </row>
  </sheetData>
  <mergeCells count="43">
    <mergeCell ref="D95:G95"/>
    <mergeCell ref="H95:AD95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E61:I61"/>
    <mergeCell ref="E62:I62"/>
    <mergeCell ref="E60:I60"/>
    <mergeCell ref="E57:I57"/>
    <mergeCell ref="J57:T57"/>
    <mergeCell ref="U60:AC60"/>
    <mergeCell ref="U61:AC61"/>
    <mergeCell ref="U62:AC62"/>
    <mergeCell ref="J59:T59"/>
    <mergeCell ref="J60:T60"/>
    <mergeCell ref="J61:T61"/>
    <mergeCell ref="J62:T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00000000-0002-0000-0400-000000000000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ADMIN</cp:lastModifiedBy>
  <dcterms:created xsi:type="dcterms:W3CDTF">2021-07-15T22:15:18Z</dcterms:created>
  <dcterms:modified xsi:type="dcterms:W3CDTF">2024-04-13T03:08:57Z</dcterms:modified>
</cp:coreProperties>
</file>