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-8\Downloads\"/>
    </mc:Choice>
  </mc:AlternateContent>
  <xr:revisionPtr revIDLastSave="0" documentId="13_ncr:1_{A0B2E825-34C0-44BB-BED3-F0E046948B9B}" xr6:coauthVersionLast="47" xr6:coauthVersionMax="47" xr10:uidLastSave="{00000000-0000-0000-0000-000000000000}"/>
  <bookViews>
    <workbookView xWindow="-120" yWindow="-120" windowWidth="15600" windowHeight="11310" tabRatio="688" xr2:uid="{00000000-000D-0000-FFFF-FFFF00000000}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0" l="1"/>
  <c r="E60" i="6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D24" i="9"/>
  <c r="AF24" i="9" s="1"/>
  <c r="AE23" i="9"/>
  <c r="AD23" i="9"/>
  <c r="AF23" i="9" s="1"/>
  <c r="AE22" i="9"/>
  <c r="AD22" i="9"/>
  <c r="AF22" i="9" s="1"/>
  <c r="AE21" i="9"/>
  <c r="AD21" i="9"/>
  <c r="AF21" i="9" s="1"/>
  <c r="AE20" i="9"/>
  <c r="AD20" i="9"/>
  <c r="AF20" i="9" s="1"/>
  <c r="AE19" i="9"/>
  <c r="AD19" i="9"/>
  <c r="AF19" i="9" s="1"/>
  <c r="AE18" i="9"/>
  <c r="AD18" i="9"/>
  <c r="AF18" i="9" s="1"/>
  <c r="AE17" i="9"/>
  <c r="AD17" i="9"/>
  <c r="AF17" i="9" s="1"/>
  <c r="AE16" i="9"/>
  <c r="AD16" i="9"/>
  <c r="AF16" i="9" s="1"/>
  <c r="AE15" i="9"/>
  <c r="AD15" i="9"/>
  <c r="AF15" i="9" s="1"/>
  <c r="AE14" i="9"/>
  <c r="AD14" i="9"/>
  <c r="AF14" i="9" s="1"/>
  <c r="AE13" i="9"/>
  <c r="AD13" i="9"/>
  <c r="AF13" i="9" s="1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G69" i="9" s="1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<sst xmlns="http://schemas.openxmlformats.org/spreadsheetml/2006/main" count="1022" uniqueCount="143">
  <si>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</si>
  <si>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</si>
  <si>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</si>
  <si>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</si>
  <si>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</si>
  <si>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</si>
  <si>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</si>
  <si>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</si>
  <si>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</si>
  <si>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</si>
  <si>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</si>
  <si>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</si>
  <si>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</si>
  <si>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</si>
  <si>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</si>
  <si>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</si>
  <si>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</si>
  <si>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</si>
  <si>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</si>
  <si>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</si>
  <si>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</si>
  <si>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</si>
  <si>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</si>
  <si>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</si>
  <si>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</si>
  <si>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</si>
  <si>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</si>
  <si>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</si>
  <si>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</si>
  <si>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</si>
  <si>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</si>
  <si>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</si>
  <si>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</si>
  <si>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</si>
  <si>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</si>
  <si>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</si>
  <si>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</si>
  <si>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</si>
  <si>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</si>
  <si>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</si>
  <si>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</si>
  <si>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</si>
  <si>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</si>
  <si>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</si>
  <si>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</si>
  <si>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</si>
  <si>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</si>
  <si>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</si>
  <si>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</si>
  <si>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</si>
  <si>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</si>
  <si>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</si>
  <si>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</si>
  <si>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</si>
  <si>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</si>
  <si>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</si>
  <si>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</si>
  <si>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</si>
  <si>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</si>
  <si>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</si>
  <si>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</si>
  <si>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</si>
  <si>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</si>
  <si>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</si>
  <si>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</si>
  <si>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</si>
  <si>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</si>
  <si>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</si>
  <si>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</si>
  <si>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</si>
  <si>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</si>
  <si>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</si>
  <si>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</si>
  <si>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</si>
  <si>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</si>
  <si>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</si>
  <si>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</si>
  <si>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</si>
  <si>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</si>
  <si>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</si>
  <si>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</si>
  <si>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</si>
  <si>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</si>
  <si>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</si>
  <si>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</si>
  <si>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</si>
  <si>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</si>
  <si>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</si>
  <si>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</si>
  <si>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</si>
  <si>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</si>
  <si>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</si>
  <si>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</si>
  <si>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</si>
  <si>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</si>
  <si>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</si>
  <si>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</si>
  <si>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SANTA ROSA</t>
  </si>
  <si>
    <t>RAYMUNDO PAQUITA MAMANCHURA</t>
  </si>
  <si>
    <t>ÚNICA</t>
  </si>
  <si>
    <t>CHAMBILLA VELASQUEZ, Norma</t>
  </si>
  <si>
    <t>CHARAJA TAPIA, Ivan Alonso</t>
  </si>
  <si>
    <t>ESCOBAR RUELAS, Deyvis Yhon Vicente</t>
  </si>
  <si>
    <t>CASTILLO MAMANI, Juan Adriano</t>
  </si>
  <si>
    <t>LAURA NINA, Yenny Melania</t>
  </si>
  <si>
    <t>QUISPE CHARAJA, Ginno Alex Fernando</t>
  </si>
  <si>
    <t>CATACORA CHECALLA, Zenaida</t>
  </si>
  <si>
    <t>CHAMBILLA CAUNA, Jasmin Mirella</t>
  </si>
  <si>
    <t>LAQUIHUANACO CHARAJA, Lizeth Yosagra</t>
  </si>
  <si>
    <t>MAMANI COAQUIRA, Yelin Claribett</t>
  </si>
  <si>
    <t>PATACA PATACA, Adrian Osmar</t>
  </si>
  <si>
    <t>THOLA FUENTES, Ronaldiño Richard</t>
  </si>
  <si>
    <t>FLORES CATUNTA, Angelica Estefani</t>
  </si>
  <si>
    <t>PATACA PATACA, Jhon Tomas</t>
  </si>
  <si>
    <t>TOHALA FUENTES, Wendy Lubana</t>
  </si>
  <si>
    <t>CHARAJA TAPIA, Diego Michael</t>
  </si>
  <si>
    <t>respuestas relacionadas a la inferencia, lo que quiere decir que el estudiante razona, piensa para responder.</t>
  </si>
  <si>
    <t>análisis de las preguntas y contrastacion con ls respuestas.</t>
  </si>
  <si>
    <t>todavía no llegan al punto de la reflexion de las preguntas.</t>
  </si>
  <si>
    <t>no se puede llegar a una concusion, inclusive se puede pensar que marcó por casualidad algunas preguntas.</t>
  </si>
  <si>
    <t>manejo de estrategias y técnicas para un adecuado marcado de respuestas.</t>
  </si>
  <si>
    <t>poco dominio de estrategias para comprender textos y deducir respuestas</t>
  </si>
  <si>
    <t>sabres previos y contraste de preguntas con las alternativas.</t>
  </si>
  <si>
    <t xml:space="preserve">infiere textos para responder </t>
  </si>
  <si>
    <t>conocimiento de temas de las lecturas</t>
  </si>
  <si>
    <t>tienen dificultad para evidenciar preguntas de nivel literal y no capacidad para reflexionar sobre los temas que concoe</t>
  </si>
  <si>
    <t>los estudiantes acertaron con la mayoría de las respuestas de  las tres capacidades previstas en la comprension de etxtos</t>
  </si>
  <si>
    <t>conocimiento de temas y manejo de contexto del mensaje de lass lecturas</t>
  </si>
  <si>
    <t>la capacidad infiere, todavçia tienen dificultad para reflexionar o analizar las  preguntas.</t>
  </si>
  <si>
    <t>saberes previos y conocimiento de temas</t>
  </si>
  <si>
    <t>falta de estrategias de comprension de textos y reflexion sobre los niveles de comprension de textos.</t>
  </si>
  <si>
    <t>estan en proceso en las tres capacidades</t>
  </si>
  <si>
    <t>conocimiento de temas y saberes previos</t>
  </si>
  <si>
    <t>infiere y reflexiona, lo que hace pensar que algunos estudiantes pdían haber marcado algunas respuestas al azar.</t>
  </si>
  <si>
    <t>poco dominio de estrategias de comprension de textos y falta de reflexion sobre alternativas multiples.</t>
  </si>
  <si>
    <t>poco conocimiento de temas y estrategias para responder preguntas de alternativas multiples.</t>
  </si>
  <si>
    <t>falta eestrategias de comprension de textos.</t>
  </si>
  <si>
    <t>maarcaron las preguntas de las capacidades obtiene informacion e infiere</t>
  </si>
  <si>
    <t>conocimiento de temas y saberes previos.</t>
  </si>
  <si>
    <t>esta relacionado con la capacidad infiere, lo que significa que los estudinates no reflexionan para responder las preguntas.</t>
  </si>
  <si>
    <t xml:space="preserve">falta de seguridad para marcar las alternativas y poco dominio de temas. Tambien falta lectura. </t>
  </si>
  <si>
    <t>manejo de estrategias de comprension de textos y práctica de lecturas con respuestas de alternativas multiples.</t>
  </si>
  <si>
    <t>SANTA ROSA ILAVE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</si>
</sst>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vertAlign val="subscript"/>
      <sz val="14"/>
      <color theme="1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41" fontId="3" fillId="0" borderId="14">
      <alignment horizontal="center"/>
    </xf>
  </cellStyleXfs>
  <cellXfs count="257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58" fillId="0" borderId="21" xfId="0" applyFont="1" applyBorder="1" applyAlignment="1">
      <alignment vertical="center" wrapText="1"/>
    </xf>
    <xf numFmtId="0" fontId="58" fillId="0" borderId="22" xfId="0" applyFont="1" applyBorder="1" applyAlignment="1">
      <alignment vertical="center" wrapText="1"/>
    </xf>
    <xf numFmtId="0" fontId="59" fillId="0" borderId="21" xfId="0" applyFont="1" applyBorder="1" applyAlignment="1">
      <alignment vertical="center" wrapText="1"/>
    </xf>
    <xf numFmtId="0" fontId="59" fillId="0" borderId="22" xfId="0" applyFont="1" applyBorder="1" applyAlignment="1">
      <alignment vertical="center" wrapText="1"/>
    </xf>
    <xf numFmtId="0" fontId="60" fillId="0" borderId="21" xfId="0" applyFont="1" applyBorder="1" applyAlignment="1">
      <alignment vertical="center" wrapText="1"/>
    </xf>
    <xf numFmtId="0" fontId="60" fillId="0" borderId="22" xfId="0" applyFont="1" applyBorder="1" applyAlignment="1">
      <alignment vertical="center" wrapText="1"/>
    </xf>
    <xf numFmtId="0" fontId="60" fillId="0" borderId="0" xfId="0" applyFont="1"/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4" fillId="34" borderId="2" xfId="0" applyFont="1" applyFill="1" applyBorder="1" applyAlignment="1">
      <alignment horizontal="center"/>
    </xf>
    <xf numFmtId="0" fontId="41" fillId="26" borderId="2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0" fillId="27" borderId="2" xfId="0" applyFill="1" applyBorder="1" applyAlignment="1">
      <alignment horizontal="center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0" fillId="17" borderId="2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</cellXfs>
  <cellStyles count="4">
    <cellStyle name="left" xfId="3" xr:uid="{915E20E0-8656-47A5-952E-02DA4DD42A60}"/>
    <cellStyle name="Normal" xfId="0" builtinId="0"/>
    <cellStyle name="Normal 2" xfId="2" xr:uid="{5FB36F11-1C66-41DD-8725-402CC1435526}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0.49333333333333335</c:v>
                </c:pt>
                <c:pt idx="1">
                  <c:v>0.50666666666666671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0.6</c:v>
                </c:pt>
                <c:pt idx="1">
                  <c:v>0.59523809523809523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0.4</c:v>
                </c:pt>
                <c:pt idx="1">
                  <c:v>0.40476190476190477</c:v>
                </c:pt>
                <c:pt idx="2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9512392"/>
        <c:axId val="159511216"/>
      </c:barChart>
      <c:catAx>
        <c:axId val="159512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59511216"/>
        <c:crosses val="autoZero"/>
        <c:auto val="1"/>
        <c:lblAlgn val="ctr"/>
        <c:lblOffset val="100"/>
        <c:noMultiLvlLbl val="0"/>
      </c:catAx>
      <c:valAx>
        <c:axId val="15951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9512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0.48</c:v>
                </c:pt>
                <c:pt idx="1">
                  <c:v>0.38666666666666666</c:v>
                </c:pt>
                <c:pt idx="2">
                  <c:v>0.13333333333333333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0.73333333333333328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0.2</c:v>
                </c:pt>
                <c:pt idx="1">
                  <c:v>0.36666666666666664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6.6666666666666666E-2</c:v>
                </c:pt>
                <c:pt idx="1">
                  <c:v>0.13333333333333333</c:v>
                </c:pt>
                <c:pt idx="2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134768"/>
        <c:axId val="711638928"/>
      </c:barChart>
      <c:catAx>
        <c:axId val="15171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1638928"/>
        <c:crosses val="autoZero"/>
        <c:auto val="1"/>
        <c:lblAlgn val="ctr"/>
        <c:lblOffset val="100"/>
        <c:noMultiLvlLbl val="0"/>
      </c:catAx>
      <c:valAx>
        <c:axId val="71163892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1713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0.63709677419354838</c:v>
                </c:pt>
                <c:pt idx="1">
                  <c:v>0.35483870967741937</c:v>
                </c:pt>
                <c:pt idx="2">
                  <c:v>8.0645161290322578E-3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0.6333333333333333</c:v>
                </c:pt>
                <c:pt idx="1">
                  <c:v>0.68333333333333335</c:v>
                </c:pt>
                <c:pt idx="2">
                  <c:v>0.55882352941176472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0.36666666666666664</c:v>
                </c:pt>
                <c:pt idx="1">
                  <c:v>0.31666666666666665</c:v>
                </c:pt>
                <c:pt idx="2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2.9411764705882353E-2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7248"/>
        <c:axId val="333708032"/>
      </c:barChart>
      <c:catAx>
        <c:axId val="3337072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708032"/>
        <c:crosses val="autoZero"/>
        <c:auto val="1"/>
        <c:lblAlgn val="ctr"/>
        <c:lblOffset val="100"/>
        <c:noMultiLvlLbl val="0"/>
      </c:catAx>
      <c:valAx>
        <c:axId val="33370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70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0.5714285714285714</c:v>
                </c:pt>
                <c:pt idx="1">
                  <c:v>0.38095238095238093</c:v>
                </c:pt>
                <c:pt idx="2">
                  <c:v>4.7619047619047616E-2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0.25</c:v>
                </c:pt>
                <c:pt idx="1">
                  <c:v>0.8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0.75</c:v>
                </c:pt>
                <c:pt idx="1">
                  <c:v>0.2</c:v>
                </c:pt>
                <c:pt idx="2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3720"/>
        <c:axId val="333708424"/>
      </c:barChart>
      <c:catAx>
        <c:axId val="333703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708424"/>
        <c:crosses val="autoZero"/>
        <c:auto val="1"/>
        <c:lblAlgn val="ctr"/>
        <c:lblOffset val="100"/>
        <c:noMultiLvlLbl val="0"/>
      </c:catAx>
      <c:valAx>
        <c:axId val="33370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703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0.45833333333333331</c:v>
                </c:pt>
                <c:pt idx="1">
                  <c:v>0.54166666666666663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0.75</c:v>
                </c:pt>
                <c:pt idx="1">
                  <c:v>0.45454545454545453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0.25</c:v>
                </c:pt>
                <c:pt idx="1">
                  <c:v>0.54545454545454541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3700976"/>
        <c:axId val="333706464"/>
      </c:barChart>
      <c:catAx>
        <c:axId val="3337009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3706464"/>
        <c:crosses val="autoZero"/>
        <c:auto val="1"/>
        <c:lblAlgn val="ctr"/>
        <c:lblOffset val="100"/>
        <c:noMultiLvlLbl val="0"/>
      </c:catAx>
      <c:valAx>
        <c:axId val="3337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370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AI97"/>
  <sheetViews>
    <sheetView tabSelected="1" topLeftCell="D40" zoomScale="65" zoomScaleNormal="65" workbookViewId="0">
      <selection activeCell="H92" sqref="H92:AD92"/>
    </sheetView>
  </sheetViews>
  <sheetFormatPr baseColWidth="10" defaultRowHeight="15" x14ac:dyDescent="0.2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9.25" x14ac:dyDescent="0.4">
      <c r="D2" s="163" t="s">
        <v>67</v>
      </c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6" spans="3:35" x14ac:dyDescent="0.25">
      <c r="AD6" s="145"/>
      <c r="AE6" s="145"/>
    </row>
    <row r="7" spans="3:35" ht="22.15" customHeight="1" x14ac:dyDescent="0.35">
      <c r="D7" s="135" t="s">
        <v>68</v>
      </c>
      <c r="E7" s="166" t="s">
        <v>97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R7" s="165" t="s">
        <v>69</v>
      </c>
      <c r="S7" s="165"/>
      <c r="T7" s="165"/>
      <c r="U7" s="165"/>
      <c r="V7" s="165"/>
      <c r="X7" s="161">
        <v>3</v>
      </c>
      <c r="Y7" s="162"/>
    </row>
    <row r="8" spans="3:35" ht="22.15" customHeight="1" x14ac:dyDescent="0.35">
      <c r="D8" s="136" t="s">
        <v>47</v>
      </c>
      <c r="E8" s="164" t="s">
        <v>98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56"/>
      <c r="R8" s="165" t="s">
        <v>78</v>
      </c>
      <c r="S8" s="165"/>
      <c r="T8" s="165"/>
      <c r="U8" s="165"/>
      <c r="V8" s="165"/>
      <c r="X8" s="161" t="s">
        <v>99</v>
      </c>
      <c r="Y8" s="162"/>
      <c r="Z8" s="68"/>
      <c r="AA8" s="68"/>
      <c r="AD8" s="160"/>
      <c r="AE8" s="160"/>
      <c r="AF8" s="160"/>
      <c r="AG8" s="160"/>
      <c r="AH8" s="160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 x14ac:dyDescent="0.25">
      <c r="C10" s="170" t="s">
        <v>38</v>
      </c>
      <c r="D10" s="171"/>
      <c r="E10" s="175" t="s">
        <v>92</v>
      </c>
      <c r="F10" s="176"/>
      <c r="G10" s="176"/>
      <c r="H10" s="176"/>
      <c r="I10" s="177"/>
      <c r="J10" s="172" t="s">
        <v>93</v>
      </c>
      <c r="K10" s="173"/>
      <c r="L10" s="173"/>
      <c r="M10" s="173"/>
      <c r="N10" s="174"/>
      <c r="O10" s="172" t="s">
        <v>94</v>
      </c>
      <c r="P10" s="173"/>
      <c r="Q10" s="173"/>
      <c r="R10" s="173"/>
      <c r="S10" s="174"/>
      <c r="T10" s="172" t="s">
        <v>95</v>
      </c>
      <c r="U10" s="173"/>
      <c r="V10" s="173"/>
      <c r="W10" s="173"/>
      <c r="X10" s="174"/>
      <c r="Y10" s="172" t="s">
        <v>96</v>
      </c>
      <c r="Z10" s="173"/>
      <c r="AA10" s="173"/>
      <c r="AB10" s="173"/>
      <c r="AC10" s="174"/>
      <c r="AD10" s="169" t="s">
        <v>41</v>
      </c>
      <c r="AE10" s="169"/>
      <c r="AF10" s="169"/>
    </row>
    <row r="11" spans="3:35" ht="22.15" customHeight="1" thickBot="1" x14ac:dyDescent="0.3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 thickBot="1" x14ac:dyDescent="0.3">
      <c r="C12" s="57">
        <v>1</v>
      </c>
      <c r="D12" s="151" t="s">
        <v>100</v>
      </c>
      <c r="E12" s="64" t="s">
        <v>51</v>
      </c>
      <c r="F12" s="64" t="s">
        <v>51</v>
      </c>
      <c r="G12" s="64" t="s">
        <v>44</v>
      </c>
      <c r="H12" s="64" t="s">
        <v>51</v>
      </c>
      <c r="I12" s="64" t="s">
        <v>44</v>
      </c>
      <c r="J12" s="64" t="s">
        <v>51</v>
      </c>
      <c r="K12" s="64" t="s">
        <v>51</v>
      </c>
      <c r="L12" s="64" t="s">
        <v>44</v>
      </c>
      <c r="M12" s="64" t="s">
        <v>44</v>
      </c>
      <c r="N12" s="64" t="s">
        <v>44</v>
      </c>
      <c r="O12" s="64" t="s">
        <v>51</v>
      </c>
      <c r="P12" s="64" t="s">
        <v>51</v>
      </c>
      <c r="Q12" s="64" t="s">
        <v>44</v>
      </c>
      <c r="R12" s="64" t="s">
        <v>44</v>
      </c>
      <c r="S12" s="64" t="s">
        <v>51</v>
      </c>
      <c r="T12" s="64" t="s">
        <v>51</v>
      </c>
      <c r="U12" s="64" t="s">
        <v>51</v>
      </c>
      <c r="V12" s="64" t="s">
        <v>44</v>
      </c>
      <c r="W12" s="64" t="s">
        <v>51</v>
      </c>
      <c r="X12" s="64" t="s">
        <v>44</v>
      </c>
      <c r="Y12" s="64" t="s">
        <v>51</v>
      </c>
      <c r="Z12" s="64" t="s">
        <v>51</v>
      </c>
      <c r="AA12" s="64" t="s">
        <v>44</v>
      </c>
      <c r="AB12" s="64" t="s">
        <v>51</v>
      </c>
      <c r="AC12" s="64" t="s">
        <v>44</v>
      </c>
      <c r="AD12" s="115">
        <f>COUNTIF(E12:AC12,"✔")</f>
        <v>14</v>
      </c>
      <c r="AE12" s="117">
        <f>COUNTIF(E12:AC12,"X")</f>
        <v>11</v>
      </c>
      <c r="AF12" s="119">
        <f>COUNTIF(E12:AC12,"–")</f>
        <v>0</v>
      </c>
      <c r="AH12" s="158" t="s">
        <v>46</v>
      </c>
      <c r="AI12" s="159"/>
    </row>
    <row r="13" spans="3:35" ht="19.149999999999999" customHeight="1" thickBot="1" x14ac:dyDescent="0.3">
      <c r="C13" s="57">
        <v>2</v>
      </c>
      <c r="D13" s="152" t="s">
        <v>101</v>
      </c>
      <c r="E13" s="64" t="s">
        <v>44</v>
      </c>
      <c r="F13" s="64" t="s">
        <v>51</v>
      </c>
      <c r="G13" s="64" t="s">
        <v>44</v>
      </c>
      <c r="H13" s="64" t="s">
        <v>44</v>
      </c>
      <c r="I13" s="64" t="s">
        <v>51</v>
      </c>
      <c r="J13" s="64" t="s">
        <v>44</v>
      </c>
      <c r="K13" s="64" t="s">
        <v>51</v>
      </c>
      <c r="L13" s="64" t="s">
        <v>44</v>
      </c>
      <c r="M13" s="64" t="s">
        <v>44</v>
      </c>
      <c r="N13" s="64" t="s">
        <v>44</v>
      </c>
      <c r="O13" s="64" t="s">
        <v>44</v>
      </c>
      <c r="P13" s="64" t="s">
        <v>44</v>
      </c>
      <c r="Q13" s="64" t="s">
        <v>44</v>
      </c>
      <c r="R13" s="64" t="s">
        <v>51</v>
      </c>
      <c r="S13" s="64" t="s">
        <v>44</v>
      </c>
      <c r="T13" s="64" t="s">
        <v>51</v>
      </c>
      <c r="U13" s="64" t="s">
        <v>44</v>
      </c>
      <c r="V13" s="64" t="s">
        <v>44</v>
      </c>
      <c r="W13" s="64" t="s">
        <v>44</v>
      </c>
      <c r="X13" s="64" t="s">
        <v>51</v>
      </c>
      <c r="Y13" s="64" t="s">
        <v>44</v>
      </c>
      <c r="Z13" s="64" t="s">
        <v>51</v>
      </c>
      <c r="AA13" s="64" t="s">
        <v>51</v>
      </c>
      <c r="AB13" s="64" t="s">
        <v>51</v>
      </c>
      <c r="AC13" s="64" t="s">
        <v>44</v>
      </c>
      <c r="AD13" s="115">
        <f t="shared" ref="AD13:AD45" si="0">COUNTIF(E13:AC13,"✔")</f>
        <v>9</v>
      </c>
      <c r="AE13" s="117">
        <f t="shared" ref="AE13:AE45" si="1">COUNTIF(E13:AC13,"X")</f>
        <v>16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 thickBot="1" x14ac:dyDescent="0.3">
      <c r="C14" s="57">
        <v>3</v>
      </c>
      <c r="D14" s="152" t="s">
        <v>102</v>
      </c>
      <c r="E14" s="64" t="s">
        <v>51</v>
      </c>
      <c r="F14" s="64" t="s">
        <v>51</v>
      </c>
      <c r="G14" s="64" t="s">
        <v>44</v>
      </c>
      <c r="H14" s="64" t="s">
        <v>44</v>
      </c>
      <c r="I14" s="64" t="s">
        <v>51</v>
      </c>
      <c r="J14" s="64" t="s">
        <v>44</v>
      </c>
      <c r="K14" s="64" t="s">
        <v>51</v>
      </c>
      <c r="L14" s="64" t="s">
        <v>51</v>
      </c>
      <c r="M14" s="64" t="s">
        <v>44</v>
      </c>
      <c r="N14" s="64" t="s">
        <v>44</v>
      </c>
      <c r="O14" s="64" t="s">
        <v>51</v>
      </c>
      <c r="P14" s="64" t="s">
        <v>51</v>
      </c>
      <c r="Q14" s="64" t="s">
        <v>51</v>
      </c>
      <c r="R14" s="64" t="s">
        <v>44</v>
      </c>
      <c r="S14" s="64" t="s">
        <v>44</v>
      </c>
      <c r="T14" s="64" t="s">
        <v>51</v>
      </c>
      <c r="U14" s="64" t="s">
        <v>51</v>
      </c>
      <c r="V14" s="64" t="s">
        <v>51</v>
      </c>
      <c r="W14" s="64" t="s">
        <v>44</v>
      </c>
      <c r="X14" s="64" t="s">
        <v>44</v>
      </c>
      <c r="Y14" s="64" t="s">
        <v>51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115">
        <f t="shared" si="0"/>
        <v>14</v>
      </c>
      <c r="AE14" s="117">
        <f t="shared" si="1"/>
        <v>11</v>
      </c>
      <c r="AF14" s="119">
        <f t="shared" si="2"/>
        <v>0</v>
      </c>
      <c r="AH14" s="70" t="s">
        <v>49</v>
      </c>
      <c r="AI14" s="72" t="s">
        <v>44</v>
      </c>
    </row>
    <row r="15" spans="3:35" ht="19.149999999999999" customHeight="1" thickBot="1" x14ac:dyDescent="0.3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115">
        <f t="shared" si="0"/>
        <v>0</v>
      </c>
      <c r="AE15" s="117">
        <f t="shared" si="1"/>
        <v>0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 x14ac:dyDescent="0.25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115">
        <f t="shared" si="0"/>
        <v>0</v>
      </c>
      <c r="AE16" s="117">
        <f t="shared" si="1"/>
        <v>0</v>
      </c>
      <c r="AF16" s="119">
        <f t="shared" si="2"/>
        <v>0</v>
      </c>
      <c r="AH16" s="62"/>
      <c r="AI16" s="62"/>
    </row>
    <row r="17" spans="3:32" ht="19.149999999999999" customHeight="1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15">
        <f t="shared" si="0"/>
        <v>0</v>
      </c>
      <c r="AE17" s="117">
        <f t="shared" si="1"/>
        <v>0</v>
      </c>
      <c r="AF17" s="119">
        <f t="shared" si="2"/>
        <v>0</v>
      </c>
    </row>
    <row r="18" spans="3:32" ht="19.149999999999999" customHeight="1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15">
        <f t="shared" si="0"/>
        <v>0</v>
      </c>
      <c r="AE18" s="117">
        <f t="shared" si="1"/>
        <v>0</v>
      </c>
      <c r="AF18" s="119">
        <f t="shared" si="2"/>
        <v>0</v>
      </c>
    </row>
    <row r="19" spans="3:32" ht="19.149999999999999" customHeight="1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15">
        <f t="shared" si="0"/>
        <v>0</v>
      </c>
      <c r="AE19" s="117">
        <f t="shared" si="1"/>
        <v>0</v>
      </c>
      <c r="AF19" s="119">
        <f t="shared" si="2"/>
        <v>0</v>
      </c>
    </row>
    <row r="20" spans="3:32" ht="19.149999999999999" customHeight="1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15">
        <f t="shared" si="0"/>
        <v>0</v>
      </c>
      <c r="AE20" s="117">
        <f t="shared" si="1"/>
        <v>0</v>
      </c>
      <c r="AF20" s="119">
        <f t="shared" si="2"/>
        <v>0</v>
      </c>
    </row>
    <row r="21" spans="3:32" ht="19.149999999999999" customHeight="1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15">
        <f t="shared" si="0"/>
        <v>0</v>
      </c>
      <c r="AE21" s="117">
        <f t="shared" si="1"/>
        <v>0</v>
      </c>
      <c r="AF21" s="119">
        <f t="shared" si="2"/>
        <v>0</v>
      </c>
    </row>
    <row r="22" spans="3:32" ht="19.149999999999999" customHeight="1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 x14ac:dyDescent="0.25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3</v>
      </c>
      <c r="G49" s="12">
        <f t="shared" si="3"/>
        <v>0</v>
      </c>
      <c r="H49" s="12">
        <f t="shared" si="3"/>
        <v>1</v>
      </c>
      <c r="I49" s="12">
        <f t="shared" si="3"/>
        <v>2</v>
      </c>
      <c r="J49" s="12">
        <f t="shared" si="3"/>
        <v>1</v>
      </c>
      <c r="K49" s="12">
        <f t="shared" si="3"/>
        <v>3</v>
      </c>
      <c r="L49" s="12">
        <f t="shared" si="3"/>
        <v>1</v>
      </c>
      <c r="M49" s="12">
        <f t="shared" si="3"/>
        <v>0</v>
      </c>
      <c r="N49" s="12">
        <f t="shared" si="3"/>
        <v>0</v>
      </c>
      <c r="O49" s="12">
        <f t="shared" si="3"/>
        <v>2</v>
      </c>
      <c r="P49" s="12">
        <f t="shared" si="3"/>
        <v>2</v>
      </c>
      <c r="Q49" s="12">
        <f t="shared" si="3"/>
        <v>1</v>
      </c>
      <c r="R49" s="12">
        <f t="shared" si="3"/>
        <v>1</v>
      </c>
      <c r="S49" s="12">
        <f t="shared" si="3"/>
        <v>1</v>
      </c>
      <c r="T49" s="12">
        <f t="shared" si="3"/>
        <v>3</v>
      </c>
      <c r="U49" s="12">
        <f t="shared" si="3"/>
        <v>2</v>
      </c>
      <c r="V49" s="12">
        <f t="shared" si="3"/>
        <v>1</v>
      </c>
      <c r="W49" s="12">
        <f t="shared" si="3"/>
        <v>1</v>
      </c>
      <c r="X49" s="12">
        <f t="shared" si="3"/>
        <v>1</v>
      </c>
      <c r="Y49" s="12">
        <f t="shared" si="3"/>
        <v>2</v>
      </c>
      <c r="Z49" s="12">
        <f t="shared" si="3"/>
        <v>3</v>
      </c>
      <c r="AA49" s="12">
        <f t="shared" si="3"/>
        <v>2</v>
      </c>
      <c r="AB49" s="12">
        <f t="shared" si="3"/>
        <v>2</v>
      </c>
      <c r="AC49" s="12">
        <f t="shared" si="3"/>
        <v>0</v>
      </c>
      <c r="AD49" s="91">
        <f>SUM(E49:AC49)</f>
        <v>37</v>
      </c>
      <c r="AE49" s="14">
        <f>AD49/$AD$52</f>
        <v>0.49333333333333335</v>
      </c>
    </row>
    <row r="50" spans="3:31" ht="18" customHeight="1" x14ac:dyDescent="0.25">
      <c r="C50" s="1"/>
      <c r="D50" s="69" t="s">
        <v>56</v>
      </c>
      <c r="E50" s="12">
        <f t="shared" ref="E50:AC50" si="4">COUNTIF(E12:E45,"X")</f>
        <v>1</v>
      </c>
      <c r="F50" s="12">
        <f t="shared" si="4"/>
        <v>0</v>
      </c>
      <c r="G50" s="12">
        <f t="shared" si="4"/>
        <v>3</v>
      </c>
      <c r="H50" s="12">
        <f t="shared" si="4"/>
        <v>2</v>
      </c>
      <c r="I50" s="12">
        <f t="shared" si="4"/>
        <v>1</v>
      </c>
      <c r="J50" s="12">
        <f t="shared" si="4"/>
        <v>2</v>
      </c>
      <c r="K50" s="12">
        <f t="shared" si="4"/>
        <v>0</v>
      </c>
      <c r="L50" s="12">
        <f t="shared" si="4"/>
        <v>2</v>
      </c>
      <c r="M50" s="12">
        <f t="shared" si="4"/>
        <v>3</v>
      </c>
      <c r="N50" s="12">
        <f t="shared" si="4"/>
        <v>3</v>
      </c>
      <c r="O50" s="12">
        <f t="shared" si="4"/>
        <v>1</v>
      </c>
      <c r="P50" s="12">
        <f t="shared" si="4"/>
        <v>1</v>
      </c>
      <c r="Q50" s="12">
        <f t="shared" si="4"/>
        <v>2</v>
      </c>
      <c r="R50" s="12">
        <f t="shared" si="4"/>
        <v>2</v>
      </c>
      <c r="S50" s="12">
        <f t="shared" si="4"/>
        <v>2</v>
      </c>
      <c r="T50" s="12">
        <f t="shared" si="4"/>
        <v>0</v>
      </c>
      <c r="U50" s="12">
        <f t="shared" si="4"/>
        <v>1</v>
      </c>
      <c r="V50" s="12">
        <f t="shared" si="4"/>
        <v>2</v>
      </c>
      <c r="W50" s="12">
        <f t="shared" si="4"/>
        <v>2</v>
      </c>
      <c r="X50" s="12">
        <f t="shared" si="4"/>
        <v>2</v>
      </c>
      <c r="Y50" s="12">
        <f t="shared" si="4"/>
        <v>1</v>
      </c>
      <c r="Z50" s="12">
        <f t="shared" si="4"/>
        <v>0</v>
      </c>
      <c r="AA50" s="12">
        <f t="shared" si="4"/>
        <v>1</v>
      </c>
      <c r="AB50" s="12">
        <f t="shared" si="4"/>
        <v>1</v>
      </c>
      <c r="AC50" s="12">
        <f t="shared" si="4"/>
        <v>3</v>
      </c>
      <c r="AD50" s="92">
        <f>SUM(E50:AC50)</f>
        <v>38</v>
      </c>
      <c r="AE50" s="15">
        <f>AD50/$AD$52</f>
        <v>0.50666666666666671</v>
      </c>
    </row>
    <row r="51" spans="3:31" ht="18" customHeight="1" x14ac:dyDescent="0.3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0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0</v>
      </c>
      <c r="X51" s="12">
        <f t="shared" si="5"/>
        <v>0</v>
      </c>
      <c r="Y51" s="12">
        <f t="shared" si="5"/>
        <v>0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0</v>
      </c>
      <c r="AE51" s="17">
        <f t="shared" ref="AE51:AE52" si="7">AD51/$AD$52</f>
        <v>0</v>
      </c>
    </row>
    <row r="52" spans="3:31" x14ac:dyDescent="0.25">
      <c r="C52" s="1"/>
      <c r="D52" s="13" t="s">
        <v>30</v>
      </c>
      <c r="E52" s="22">
        <f t="shared" ref="E52:AD52" si="8">SUM(E49:E51)</f>
        <v>3</v>
      </c>
      <c r="F52" s="22">
        <f t="shared" si="8"/>
        <v>3</v>
      </c>
      <c r="G52" s="22">
        <f t="shared" si="8"/>
        <v>3</v>
      </c>
      <c r="H52" s="22">
        <f t="shared" si="8"/>
        <v>3</v>
      </c>
      <c r="I52" s="22">
        <f t="shared" si="8"/>
        <v>3</v>
      </c>
      <c r="J52" s="22">
        <f t="shared" si="8"/>
        <v>3</v>
      </c>
      <c r="K52" s="22">
        <f t="shared" si="8"/>
        <v>3</v>
      </c>
      <c r="L52" s="22">
        <f t="shared" si="8"/>
        <v>3</v>
      </c>
      <c r="M52" s="22">
        <f t="shared" si="8"/>
        <v>3</v>
      </c>
      <c r="N52" s="22">
        <f t="shared" si="8"/>
        <v>3</v>
      </c>
      <c r="O52" s="22">
        <f t="shared" si="8"/>
        <v>3</v>
      </c>
      <c r="P52" s="22">
        <f t="shared" si="8"/>
        <v>3</v>
      </c>
      <c r="Q52" s="22">
        <f t="shared" si="8"/>
        <v>3</v>
      </c>
      <c r="R52" s="22">
        <f t="shared" si="8"/>
        <v>3</v>
      </c>
      <c r="S52" s="22">
        <f t="shared" si="8"/>
        <v>3</v>
      </c>
      <c r="T52" s="22">
        <f t="shared" si="8"/>
        <v>3</v>
      </c>
      <c r="U52" s="22">
        <f t="shared" si="8"/>
        <v>3</v>
      </c>
      <c r="V52" s="22">
        <f t="shared" si="8"/>
        <v>3</v>
      </c>
      <c r="W52" s="22">
        <f t="shared" si="8"/>
        <v>3</v>
      </c>
      <c r="X52" s="22">
        <f t="shared" si="8"/>
        <v>3</v>
      </c>
      <c r="Y52" s="22">
        <f t="shared" si="8"/>
        <v>3</v>
      </c>
      <c r="Z52" s="22">
        <f t="shared" si="8"/>
        <v>3</v>
      </c>
      <c r="AA52" s="22">
        <f t="shared" si="8"/>
        <v>3</v>
      </c>
      <c r="AB52" s="22">
        <f t="shared" si="8"/>
        <v>3</v>
      </c>
      <c r="AC52" s="22">
        <f t="shared" si="8"/>
        <v>3</v>
      </c>
      <c r="AD52" s="22">
        <f t="shared" si="8"/>
        <v>75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2" t="s">
        <v>26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4"/>
    </row>
    <row r="57" spans="3:31" ht="23.25" customHeight="1" x14ac:dyDescent="0.25">
      <c r="C57" s="1"/>
      <c r="D57" s="1"/>
      <c r="E57" s="195" t="s">
        <v>59</v>
      </c>
      <c r="F57" s="196"/>
      <c r="G57" s="196"/>
      <c r="H57" s="196"/>
      <c r="I57" s="197"/>
      <c r="J57" s="205" t="s">
        <v>28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7"/>
      <c r="X57" s="204" t="s">
        <v>33</v>
      </c>
      <c r="Y57" s="204"/>
      <c r="Z57" s="204"/>
      <c r="AA57" s="204"/>
      <c r="AB57" s="204"/>
      <c r="AC57" s="204"/>
    </row>
    <row r="58" spans="3:31" x14ac:dyDescent="0.25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 x14ac:dyDescent="0.25">
      <c r="C59" s="1"/>
      <c r="D59" s="27" t="s">
        <v>35</v>
      </c>
      <c r="E59" s="200">
        <f>SUM(E49,I49,J49,O49,Y49)</f>
        <v>9</v>
      </c>
      <c r="F59" s="200"/>
      <c r="G59" s="200"/>
      <c r="H59" s="200"/>
      <c r="I59" s="200"/>
      <c r="J59" s="182">
        <f>SUM(F49,G49,K49,L49,P49,Q49,R49,T49,U49,V49,W49,Z49,AA49,AB49)</f>
        <v>25</v>
      </c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4"/>
      <c r="X59" s="182">
        <f>SUM(H49,M49,N49,S49,X49,AC49)</f>
        <v>3</v>
      </c>
      <c r="Y59" s="183"/>
      <c r="Z59" s="183"/>
      <c r="AA59" s="183"/>
      <c r="AB59" s="183"/>
      <c r="AC59" s="184"/>
      <c r="AD59" s="88">
        <f>SUM(E59,J59,X59)</f>
        <v>37</v>
      </c>
    </row>
    <row r="60" spans="3:31" ht="20.25" customHeight="1" x14ac:dyDescent="0.25">
      <c r="C60" s="1"/>
      <c r="D60" s="75" t="s">
        <v>57</v>
      </c>
      <c r="E60" s="178">
        <f>SUM(E50,I50,J50,O50,Y50)</f>
        <v>6</v>
      </c>
      <c r="F60" s="178"/>
      <c r="G60" s="178"/>
      <c r="H60" s="178"/>
      <c r="I60" s="178"/>
      <c r="J60" s="185">
        <f>SUM(F50,G50,K50,L50,P50,Q50,R50,T50,U50,V50,W50,Z50,AA50,AB50)</f>
        <v>17</v>
      </c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7"/>
      <c r="X60" s="185">
        <f>SUM(H50,M50,N50,S50,X50,AC50)</f>
        <v>15</v>
      </c>
      <c r="Y60" s="186"/>
      <c r="Z60" s="186"/>
      <c r="AA60" s="186"/>
      <c r="AB60" s="186"/>
      <c r="AC60" s="187"/>
      <c r="AD60" s="89">
        <f>SUM(E60,J60,X60)</f>
        <v>38</v>
      </c>
    </row>
    <row r="61" spans="3:31" ht="18.75" x14ac:dyDescent="0.3">
      <c r="C61" s="1"/>
      <c r="D61" s="42" t="s">
        <v>32</v>
      </c>
      <c r="E61" s="199">
        <f>SUM(E51,I51,J51,O51,Y51)</f>
        <v>0</v>
      </c>
      <c r="F61" s="199"/>
      <c r="G61" s="199"/>
      <c r="H61" s="199"/>
      <c r="I61" s="199"/>
      <c r="J61" s="179">
        <f>SUM(F51,G51,K51,L51,P51,Q51,R51,T51,U51,V51,W51,Z51,AA51,AB51)</f>
        <v>0</v>
      </c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1"/>
      <c r="X61" s="179">
        <f>SUM(H51,M51,N51,S51,X51,AC51)</f>
        <v>0</v>
      </c>
      <c r="Y61" s="180"/>
      <c r="Z61" s="180"/>
      <c r="AA61" s="180"/>
      <c r="AB61" s="180"/>
      <c r="AC61" s="181"/>
      <c r="AD61" s="90">
        <f>SUM(E61,J61,X61)</f>
        <v>0</v>
      </c>
    </row>
    <row r="62" spans="3:31" x14ac:dyDescent="0.25">
      <c r="C62" s="1"/>
      <c r="D62" s="25" t="s">
        <v>29</v>
      </c>
      <c r="E62" s="198">
        <f>SUM(E59:I61)</f>
        <v>15</v>
      </c>
      <c r="F62" s="198"/>
      <c r="G62" s="198"/>
      <c r="H62" s="198"/>
      <c r="I62" s="198"/>
      <c r="J62" s="201">
        <f>SUM(J59:W61)</f>
        <v>42</v>
      </c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3"/>
      <c r="X62" s="201">
        <f>SUM(X59:AC61)</f>
        <v>18</v>
      </c>
      <c r="Y62" s="202"/>
      <c r="Z62" s="202"/>
      <c r="AA62" s="202"/>
      <c r="AB62" s="202"/>
      <c r="AC62" s="203"/>
      <c r="AD62" s="84">
        <f>SUM(E62,J62,X62)</f>
        <v>75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0.6</v>
      </c>
      <c r="F66" s="37">
        <f>J59/$J$62</f>
        <v>0.59523809523809523</v>
      </c>
      <c r="G66" s="37">
        <f>X59/$X$62</f>
        <v>0.16666666666666666</v>
      </c>
    </row>
    <row r="67" spans="4:7" x14ac:dyDescent="0.25">
      <c r="D67" s="75" t="s">
        <v>57</v>
      </c>
      <c r="E67" s="40">
        <f>E60/$E$62</f>
        <v>0.4</v>
      </c>
      <c r="F67" s="40">
        <f>J60/$J$62</f>
        <v>0.40476190476190477</v>
      </c>
      <c r="G67" s="40">
        <f>X60/$X$62</f>
        <v>0.83333333333333337</v>
      </c>
    </row>
    <row r="68" spans="4:7" ht="18.75" x14ac:dyDescent="0.3">
      <c r="D68" s="42" t="s">
        <v>32</v>
      </c>
      <c r="E68" s="16">
        <f>E61/$E$62</f>
        <v>0</v>
      </c>
      <c r="F68" s="16">
        <f>J61/$J$62</f>
        <v>0</v>
      </c>
      <c r="G68" s="16">
        <f>X61/$X$62</f>
        <v>0</v>
      </c>
    </row>
    <row r="69" spans="4:7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87" spans="4:30" ht="18.75" x14ac:dyDescent="0.3">
      <c r="D87" s="188" t="s">
        <v>71</v>
      </c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</row>
    <row r="88" spans="4:30" ht="28.9" customHeight="1" x14ac:dyDescent="0.25">
      <c r="D88" s="209" t="s">
        <v>83</v>
      </c>
      <c r="E88" s="210"/>
      <c r="F88" s="210"/>
      <c r="G88" s="211"/>
      <c r="H88" s="214" t="s">
        <v>137</v>
      </c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5"/>
    </row>
    <row r="89" spans="4:30" ht="31.15" customHeight="1" x14ac:dyDescent="0.25">
      <c r="D89" s="189" t="s">
        <v>80</v>
      </c>
      <c r="E89" s="189"/>
      <c r="F89" s="189"/>
      <c r="G89" s="189"/>
      <c r="H89" s="212" t="s">
        <v>138</v>
      </c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  <c r="AA89" s="212"/>
      <c r="AB89" s="212"/>
      <c r="AC89" s="212"/>
      <c r="AD89" s="213"/>
    </row>
    <row r="90" spans="4:30" ht="31.15" customHeight="1" x14ac:dyDescent="0.25">
      <c r="D90" s="189" t="s">
        <v>82</v>
      </c>
      <c r="E90" s="189"/>
      <c r="F90" s="189"/>
      <c r="G90" s="189"/>
      <c r="H90" s="190" t="s">
        <v>139</v>
      </c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1"/>
    </row>
    <row r="91" spans="4:30" ht="32.450000000000003" customHeight="1" x14ac:dyDescent="0.25">
      <c r="D91" s="189" t="s">
        <v>70</v>
      </c>
      <c r="E91" s="189"/>
      <c r="F91" s="189"/>
      <c r="G91" s="189"/>
      <c r="H91" s="190" t="s">
        <v>140</v>
      </c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1"/>
    </row>
    <row r="92" spans="4:30" ht="30" customHeight="1" x14ac:dyDescent="0.25">
      <c r="D92" s="189" t="s">
        <v>81</v>
      </c>
      <c r="E92" s="189"/>
      <c r="F92" s="189"/>
      <c r="G92" s="189"/>
      <c r="H92" s="190" t="s">
        <v>141</v>
      </c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1"/>
    </row>
    <row r="94" spans="4:30" x14ac:dyDescent="0.25">
      <c r="D94" s="144"/>
    </row>
    <row r="96" spans="4:30" x14ac:dyDescent="0.25">
      <c r="D96" s="208"/>
    </row>
    <row r="97" spans="4:4" x14ac:dyDescent="0.25">
      <c r="D97" s="208"/>
    </row>
  </sheetData>
  <mergeCells count="44">
    <mergeCell ref="D96:D97"/>
    <mergeCell ref="D88:G88"/>
    <mergeCell ref="D89:G89"/>
    <mergeCell ref="H89:AD89"/>
    <mergeCell ref="H88:AD88"/>
    <mergeCell ref="H90:AD90"/>
    <mergeCell ref="H91:AD9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E60:I60"/>
    <mergeCell ref="J61:W61"/>
    <mergeCell ref="X59:AC59"/>
    <mergeCell ref="X60:AC60"/>
    <mergeCell ref="X61:AC61"/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</mergeCells>
  <dataValidations count="1">
    <dataValidation type="list" allowBlank="1" showInputMessage="1" showErrorMessage="1" sqref="E12:AC45" xr:uid="{69E23B3F-F0F7-6340-AB3C-5DAD0FDE3673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C1:AJ108"/>
  <sheetViews>
    <sheetView zoomScale="65" zoomScaleNormal="65" workbookViewId="0">
      <selection activeCell="H106" sqref="H106:AD106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 x14ac:dyDescent="0.4">
      <c r="D2" s="220" t="s">
        <v>66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</row>
    <row r="6" spans="3:36" x14ac:dyDescent="0.25">
      <c r="AF6" s="146"/>
    </row>
    <row r="7" spans="3:36" ht="22.15" customHeight="1" x14ac:dyDescent="0.35">
      <c r="D7" s="135" t="s">
        <v>68</v>
      </c>
      <c r="E7" s="166" t="s">
        <v>97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R7" s="165" t="s">
        <v>69</v>
      </c>
      <c r="S7" s="165"/>
      <c r="T7" s="165"/>
      <c r="U7" s="165"/>
      <c r="V7" s="165"/>
      <c r="X7" s="161">
        <v>3</v>
      </c>
      <c r="Y7" s="162"/>
    </row>
    <row r="8" spans="3:36" ht="22.15" customHeight="1" x14ac:dyDescent="0.35">
      <c r="D8" s="136" t="s">
        <v>47</v>
      </c>
      <c r="E8" s="164" t="s">
        <v>98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56"/>
      <c r="R8" s="165" t="s">
        <v>78</v>
      </c>
      <c r="S8" s="165"/>
      <c r="T8" s="165"/>
      <c r="U8" s="165"/>
      <c r="V8" s="165"/>
      <c r="X8" s="161" t="s">
        <v>99</v>
      </c>
      <c r="Y8" s="162"/>
      <c r="Z8" s="68"/>
      <c r="AA8" s="68"/>
      <c r="AD8" s="160"/>
      <c r="AE8" s="160"/>
      <c r="AF8" s="160"/>
      <c r="AG8" s="160"/>
      <c r="AH8" s="160"/>
      <c r="AI8" s="160"/>
    </row>
    <row r="9" spans="3:36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 x14ac:dyDescent="0.25">
      <c r="C10" s="170" t="s">
        <v>38</v>
      </c>
      <c r="D10" s="171"/>
      <c r="E10" s="175" t="s">
        <v>92</v>
      </c>
      <c r="F10" s="176"/>
      <c r="G10" s="176"/>
      <c r="H10" s="176"/>
      <c r="I10" s="177"/>
      <c r="J10" s="172" t="s">
        <v>93</v>
      </c>
      <c r="K10" s="173"/>
      <c r="L10" s="173"/>
      <c r="M10" s="173"/>
      <c r="N10" s="174"/>
      <c r="O10" s="172" t="s">
        <v>94</v>
      </c>
      <c r="P10" s="173"/>
      <c r="Q10" s="173"/>
      <c r="R10" s="173"/>
      <c r="S10" s="174"/>
      <c r="T10" s="172" t="s">
        <v>95</v>
      </c>
      <c r="U10" s="173"/>
      <c r="V10" s="173"/>
      <c r="W10" s="173"/>
      <c r="X10" s="174"/>
      <c r="Y10" s="172" t="s">
        <v>96</v>
      </c>
      <c r="Z10" s="173"/>
      <c r="AA10" s="173"/>
      <c r="AB10" s="173"/>
      <c r="AC10" s="174"/>
      <c r="AD10" s="221" t="s">
        <v>41</v>
      </c>
      <c r="AE10" s="221"/>
      <c r="AF10" s="221"/>
      <c r="AG10" s="221"/>
    </row>
    <row r="11" spans="3:36" ht="18" thickBot="1" x14ac:dyDescent="0.3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21.75" thickBot="1" x14ac:dyDescent="0.3">
      <c r="C12" s="57">
        <v>1</v>
      </c>
      <c r="D12" s="153" t="s">
        <v>103</v>
      </c>
      <c r="E12" s="64" t="s">
        <v>51</v>
      </c>
      <c r="F12" s="64" t="s">
        <v>73</v>
      </c>
      <c r="G12" s="64" t="s">
        <v>73</v>
      </c>
      <c r="H12" s="64" t="s">
        <v>44</v>
      </c>
      <c r="I12" s="64" t="s">
        <v>51</v>
      </c>
      <c r="J12" s="64" t="s">
        <v>73</v>
      </c>
      <c r="K12" s="64" t="s">
        <v>51</v>
      </c>
      <c r="L12" s="64" t="s">
        <v>51</v>
      </c>
      <c r="M12" s="64" t="s">
        <v>73</v>
      </c>
      <c r="N12" s="64" t="s">
        <v>44</v>
      </c>
      <c r="O12" s="64" t="s">
        <v>51</v>
      </c>
      <c r="P12" s="64" t="s">
        <v>51</v>
      </c>
      <c r="Q12" s="64" t="s">
        <v>73</v>
      </c>
      <c r="R12" s="64" t="s">
        <v>51</v>
      </c>
      <c r="S12" s="64" t="s">
        <v>73</v>
      </c>
      <c r="T12" s="64" t="s">
        <v>51</v>
      </c>
      <c r="U12" s="64" t="s">
        <v>51</v>
      </c>
      <c r="V12" s="64" t="s">
        <v>73</v>
      </c>
      <c r="W12" s="64" t="s">
        <v>44</v>
      </c>
      <c r="X12" s="64" t="s">
        <v>73</v>
      </c>
      <c r="Y12" s="64" t="s">
        <v>51</v>
      </c>
      <c r="Z12" s="64" t="s">
        <v>51</v>
      </c>
      <c r="AA12" s="64" t="s">
        <v>73</v>
      </c>
      <c r="AB12" s="64" t="s">
        <v>51</v>
      </c>
      <c r="AC12" s="64" t="s">
        <v>51</v>
      </c>
      <c r="AD12" s="96">
        <f>COUNTIF(E12:AC12,"✔")</f>
        <v>13</v>
      </c>
      <c r="AE12" s="95">
        <f>COUNTIF(F12:AD12,"O")</f>
        <v>9</v>
      </c>
      <c r="AF12" s="121">
        <f>COUNTIF(E12:AC12,"X")</f>
        <v>3</v>
      </c>
      <c r="AG12" s="112">
        <f>COUNTIF(E12:AC12,"–")</f>
        <v>0</v>
      </c>
      <c r="AI12" s="158" t="s">
        <v>46</v>
      </c>
      <c r="AJ12" s="159"/>
    </row>
    <row r="13" spans="3:36" ht="21.75" thickBot="1" x14ac:dyDescent="0.3">
      <c r="C13" s="57">
        <v>2</v>
      </c>
      <c r="D13" s="154" t="s">
        <v>104</v>
      </c>
      <c r="E13" s="64" t="s">
        <v>51</v>
      </c>
      <c r="F13" s="64" t="s">
        <v>44</v>
      </c>
      <c r="G13" s="64" t="s">
        <v>44</v>
      </c>
      <c r="H13" s="64" t="s">
        <v>73</v>
      </c>
      <c r="I13" s="64" t="s">
        <v>73</v>
      </c>
      <c r="J13" s="64" t="s">
        <v>51</v>
      </c>
      <c r="K13" s="64" t="s">
        <v>73</v>
      </c>
      <c r="L13" s="64" t="s">
        <v>73</v>
      </c>
      <c r="M13" s="64" t="s">
        <v>44</v>
      </c>
      <c r="N13" s="64" t="s">
        <v>51</v>
      </c>
      <c r="O13" s="64" t="s">
        <v>44</v>
      </c>
      <c r="P13" s="64" t="s">
        <v>73</v>
      </c>
      <c r="Q13" s="64" t="s">
        <v>51</v>
      </c>
      <c r="R13" s="64" t="s">
        <v>73</v>
      </c>
      <c r="S13" s="64" t="s">
        <v>51</v>
      </c>
      <c r="T13" s="64" t="s">
        <v>51</v>
      </c>
      <c r="U13" s="64" t="s">
        <v>73</v>
      </c>
      <c r="V13" s="64" t="s">
        <v>73</v>
      </c>
      <c r="W13" s="64" t="s">
        <v>73</v>
      </c>
      <c r="X13" s="64" t="s">
        <v>44</v>
      </c>
      <c r="Y13" s="64" t="s">
        <v>51</v>
      </c>
      <c r="Z13" s="64" t="s">
        <v>51</v>
      </c>
      <c r="AA13" s="64" t="s">
        <v>73</v>
      </c>
      <c r="AB13" s="64" t="s">
        <v>73</v>
      </c>
      <c r="AC13" s="64" t="s">
        <v>44</v>
      </c>
      <c r="AD13" s="96">
        <f t="shared" ref="AD13:AD45" si="0">COUNTIF(E13:AC13,"✔")</f>
        <v>8</v>
      </c>
      <c r="AE13" s="95">
        <f t="shared" ref="AE13:AE45" si="1">COUNTIF(F13:AD13,"O")</f>
        <v>11</v>
      </c>
      <c r="AF13" s="121">
        <f t="shared" ref="AF13:AF45" si="2">COUNTIF(E13:AC13,"X")</f>
        <v>6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21.75" thickBot="1" x14ac:dyDescent="0.3">
      <c r="C14" s="57">
        <v>3</v>
      </c>
      <c r="D14" s="154" t="s">
        <v>105</v>
      </c>
      <c r="E14" s="64" t="s">
        <v>73</v>
      </c>
      <c r="F14" s="64" t="s">
        <v>51</v>
      </c>
      <c r="G14" s="64" t="s">
        <v>51</v>
      </c>
      <c r="H14" s="64" t="s">
        <v>51</v>
      </c>
      <c r="I14" s="64" t="s">
        <v>73</v>
      </c>
      <c r="J14" s="64" t="s">
        <v>51</v>
      </c>
      <c r="K14" s="64" t="s">
        <v>51</v>
      </c>
      <c r="L14" s="64" t="s">
        <v>73</v>
      </c>
      <c r="M14" s="64" t="s">
        <v>73</v>
      </c>
      <c r="N14" s="64" t="s">
        <v>44</v>
      </c>
      <c r="O14" s="64" t="s">
        <v>51</v>
      </c>
      <c r="P14" s="64" t="s">
        <v>51</v>
      </c>
      <c r="Q14" s="64" t="s">
        <v>73</v>
      </c>
      <c r="R14" s="64" t="s">
        <v>73</v>
      </c>
      <c r="S14" s="64" t="s">
        <v>51</v>
      </c>
      <c r="T14" s="64" t="s">
        <v>73</v>
      </c>
      <c r="U14" s="64" t="s">
        <v>51</v>
      </c>
      <c r="V14" s="64" t="s">
        <v>51</v>
      </c>
      <c r="W14" s="64" t="s">
        <v>51</v>
      </c>
      <c r="X14" s="64" t="s">
        <v>73</v>
      </c>
      <c r="Y14" s="64" t="s">
        <v>51</v>
      </c>
      <c r="Z14" s="64" t="s">
        <v>51</v>
      </c>
      <c r="AA14" s="64" t="s">
        <v>51</v>
      </c>
      <c r="AB14" s="64" t="s">
        <v>73</v>
      </c>
      <c r="AC14" s="64" t="s">
        <v>51</v>
      </c>
      <c r="AD14" s="96">
        <f t="shared" si="0"/>
        <v>15</v>
      </c>
      <c r="AE14" s="95">
        <f t="shared" si="1"/>
        <v>8</v>
      </c>
      <c r="AF14" s="121">
        <f t="shared" si="2"/>
        <v>1</v>
      </c>
      <c r="AG14" s="112">
        <f t="shared" si="3"/>
        <v>0</v>
      </c>
      <c r="AI14" s="78" t="s">
        <v>72</v>
      </c>
      <c r="AJ14" s="97" t="s">
        <v>73</v>
      </c>
    </row>
    <row r="15" spans="3:36" ht="15.75" x14ac:dyDescent="0.25">
      <c r="C15" s="57">
        <v>4</v>
      </c>
      <c r="D15" s="5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96">
        <f t="shared" si="0"/>
        <v>0</v>
      </c>
      <c r="AE15" s="95">
        <f t="shared" si="1"/>
        <v>0</v>
      </c>
      <c r="AF15" s="121">
        <f t="shared" si="2"/>
        <v>0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 x14ac:dyDescent="0.3">
      <c r="C16" s="57">
        <v>5</v>
      </c>
      <c r="D16" s="55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96">
        <f t="shared" si="0"/>
        <v>0</v>
      </c>
      <c r="AE16" s="95">
        <f t="shared" si="1"/>
        <v>0</v>
      </c>
      <c r="AF16" s="121">
        <f t="shared" si="2"/>
        <v>0</v>
      </c>
      <c r="AG16" s="112">
        <f t="shared" si="3"/>
        <v>0</v>
      </c>
      <c r="AI16" s="79" t="s">
        <v>50</v>
      </c>
      <c r="AJ16" s="74" t="s">
        <v>52</v>
      </c>
    </row>
    <row r="17" spans="3:33" ht="15.75" x14ac:dyDescent="0.25">
      <c r="C17" s="57">
        <v>6</v>
      </c>
      <c r="D17" s="55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96">
        <f t="shared" si="0"/>
        <v>0</v>
      </c>
      <c r="AE17" s="95">
        <f t="shared" si="1"/>
        <v>0</v>
      </c>
      <c r="AF17" s="121">
        <f t="shared" si="2"/>
        <v>0</v>
      </c>
      <c r="AG17" s="112">
        <f t="shared" si="3"/>
        <v>0</v>
      </c>
    </row>
    <row r="18" spans="3:33" ht="15.75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96">
        <f t="shared" si="0"/>
        <v>0</v>
      </c>
      <c r="AE18" s="95">
        <f t="shared" si="1"/>
        <v>0</v>
      </c>
      <c r="AF18" s="121">
        <f t="shared" si="2"/>
        <v>0</v>
      </c>
      <c r="AG18" s="112">
        <f t="shared" si="3"/>
        <v>0</v>
      </c>
    </row>
    <row r="19" spans="3:33" ht="15.75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96">
        <f t="shared" si="0"/>
        <v>0</v>
      </c>
      <c r="AE19" s="95">
        <f t="shared" si="1"/>
        <v>0</v>
      </c>
      <c r="AF19" s="121">
        <f t="shared" si="2"/>
        <v>0</v>
      </c>
      <c r="AG19" s="112">
        <f t="shared" si="3"/>
        <v>0</v>
      </c>
    </row>
    <row r="20" spans="3:33" ht="15.75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96">
        <f t="shared" si="0"/>
        <v>0</v>
      </c>
      <c r="AE20" s="95">
        <f t="shared" si="1"/>
        <v>0</v>
      </c>
      <c r="AF20" s="121">
        <f t="shared" si="2"/>
        <v>0</v>
      </c>
      <c r="AG20" s="112">
        <f t="shared" si="3"/>
        <v>0</v>
      </c>
    </row>
    <row r="21" spans="3:33" ht="15.75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96">
        <f t="shared" si="0"/>
        <v>0</v>
      </c>
      <c r="AE21" s="95">
        <f t="shared" si="1"/>
        <v>0</v>
      </c>
      <c r="AF21" s="121">
        <f t="shared" si="2"/>
        <v>0</v>
      </c>
      <c r="AG21" s="112">
        <f t="shared" si="3"/>
        <v>0</v>
      </c>
    </row>
    <row r="22" spans="3:33" ht="15.75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96">
        <f t="shared" si="0"/>
        <v>0</v>
      </c>
      <c r="AE22" s="95">
        <f t="shared" si="1"/>
        <v>0</v>
      </c>
      <c r="AF22" s="121">
        <f t="shared" si="2"/>
        <v>0</v>
      </c>
      <c r="AG22" s="112">
        <f t="shared" si="3"/>
        <v>0</v>
      </c>
    </row>
    <row r="23" spans="3:33" ht="15.75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96">
        <f t="shared" si="0"/>
        <v>0</v>
      </c>
      <c r="AE23" s="95">
        <f t="shared" si="1"/>
        <v>0</v>
      </c>
      <c r="AF23" s="121">
        <f t="shared" si="2"/>
        <v>0</v>
      </c>
      <c r="AG23" s="112">
        <f t="shared" si="3"/>
        <v>0</v>
      </c>
    </row>
    <row r="24" spans="3:33" ht="15.75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96">
        <f t="shared" si="0"/>
        <v>0</v>
      </c>
      <c r="AE24" s="95">
        <f t="shared" si="1"/>
        <v>0</v>
      </c>
      <c r="AF24" s="121">
        <f t="shared" si="2"/>
        <v>0</v>
      </c>
      <c r="AG24" s="112">
        <f t="shared" si="3"/>
        <v>0</v>
      </c>
    </row>
    <row r="25" spans="3:33" ht="15.75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96">
        <f t="shared" si="0"/>
        <v>0</v>
      </c>
      <c r="AE25" s="95">
        <f t="shared" si="1"/>
        <v>0</v>
      </c>
      <c r="AF25" s="121">
        <f t="shared" si="2"/>
        <v>0</v>
      </c>
      <c r="AG25" s="112">
        <f t="shared" si="3"/>
        <v>0</v>
      </c>
    </row>
    <row r="26" spans="3:33" ht="15.75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96">
        <f t="shared" si="0"/>
        <v>0</v>
      </c>
      <c r="AE26" s="95">
        <f t="shared" si="1"/>
        <v>0</v>
      </c>
      <c r="AF26" s="121">
        <f t="shared" si="2"/>
        <v>0</v>
      </c>
      <c r="AG26" s="112">
        <f t="shared" si="3"/>
        <v>0</v>
      </c>
    </row>
    <row r="27" spans="3:33" ht="15.75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96">
        <f t="shared" si="0"/>
        <v>0</v>
      </c>
      <c r="AE27" s="95">
        <f t="shared" si="1"/>
        <v>0</v>
      </c>
      <c r="AF27" s="121">
        <f t="shared" si="2"/>
        <v>0</v>
      </c>
      <c r="AG27" s="112">
        <f t="shared" si="3"/>
        <v>0</v>
      </c>
    </row>
    <row r="28" spans="3:33" ht="15.75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 x14ac:dyDescent="0.25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 x14ac:dyDescent="0.25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 x14ac:dyDescent="0.25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 x14ac:dyDescent="0.25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 x14ac:dyDescent="0.25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 x14ac:dyDescent="0.25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 x14ac:dyDescent="0.25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 x14ac:dyDescent="0.25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 x14ac:dyDescent="0.25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 x14ac:dyDescent="0.25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 x14ac:dyDescent="0.25">
      <c r="C59" s="1"/>
      <c r="D59" s="10" t="s">
        <v>35</v>
      </c>
      <c r="E59" s="12">
        <f>COUNTIF(E12:E45,"✔")</f>
        <v>2</v>
      </c>
      <c r="F59" s="12">
        <f t="shared" ref="F59:AC59" si="4">COUNTIF(F12:F45,"✔")</f>
        <v>1</v>
      </c>
      <c r="G59" s="12">
        <f t="shared" si="4"/>
        <v>1</v>
      </c>
      <c r="H59" s="12">
        <f t="shared" si="4"/>
        <v>1</v>
      </c>
      <c r="I59" s="12">
        <f t="shared" si="4"/>
        <v>1</v>
      </c>
      <c r="J59" s="12">
        <f t="shared" si="4"/>
        <v>2</v>
      </c>
      <c r="K59" s="12">
        <f t="shared" si="4"/>
        <v>2</v>
      </c>
      <c r="L59" s="12">
        <f t="shared" si="4"/>
        <v>1</v>
      </c>
      <c r="M59" s="12">
        <f t="shared" si="4"/>
        <v>0</v>
      </c>
      <c r="N59" s="12">
        <f t="shared" si="4"/>
        <v>1</v>
      </c>
      <c r="O59" s="12">
        <f t="shared" si="4"/>
        <v>2</v>
      </c>
      <c r="P59" s="12">
        <f t="shared" si="4"/>
        <v>2</v>
      </c>
      <c r="Q59" s="12">
        <f t="shared" si="4"/>
        <v>1</v>
      </c>
      <c r="R59" s="12">
        <f t="shared" si="4"/>
        <v>1</v>
      </c>
      <c r="S59" s="12">
        <f t="shared" si="4"/>
        <v>2</v>
      </c>
      <c r="T59" s="12">
        <f t="shared" si="4"/>
        <v>2</v>
      </c>
      <c r="U59" s="12">
        <f t="shared" si="4"/>
        <v>2</v>
      </c>
      <c r="V59" s="12">
        <f t="shared" si="4"/>
        <v>1</v>
      </c>
      <c r="W59" s="12">
        <f t="shared" si="4"/>
        <v>1</v>
      </c>
      <c r="X59" s="12">
        <f t="shared" si="4"/>
        <v>0</v>
      </c>
      <c r="Y59" s="12">
        <f t="shared" si="4"/>
        <v>3</v>
      </c>
      <c r="Z59" s="12">
        <f t="shared" si="4"/>
        <v>3</v>
      </c>
      <c r="AA59" s="12">
        <f t="shared" si="4"/>
        <v>1</v>
      </c>
      <c r="AB59" s="12">
        <f t="shared" si="4"/>
        <v>1</v>
      </c>
      <c r="AC59" s="12">
        <f t="shared" si="4"/>
        <v>2</v>
      </c>
      <c r="AD59" s="91">
        <f>SUM(E59:AC59)</f>
        <v>36</v>
      </c>
      <c r="AE59" s="103"/>
      <c r="AF59" s="104">
        <f>AD59/$AD$63</f>
        <v>0.48</v>
      </c>
    </row>
    <row r="60" spans="3:32" x14ac:dyDescent="0.25">
      <c r="C60" s="1"/>
      <c r="D60" s="98" t="s">
        <v>76</v>
      </c>
      <c r="E60" s="12">
        <f t="shared" ref="E60:K60" si="5">COUNTIF(E12:E46,"o")</f>
        <v>1</v>
      </c>
      <c r="F60" s="12">
        <f t="shared" si="5"/>
        <v>1</v>
      </c>
      <c r="G60" s="12">
        <f t="shared" si="5"/>
        <v>1</v>
      </c>
      <c r="H60" s="12">
        <f t="shared" si="5"/>
        <v>1</v>
      </c>
      <c r="I60" s="12">
        <f t="shared" si="5"/>
        <v>2</v>
      </c>
      <c r="J60" s="12">
        <f t="shared" si="5"/>
        <v>1</v>
      </c>
      <c r="K60" s="12">
        <f t="shared" si="5"/>
        <v>1</v>
      </c>
      <c r="L60" s="12">
        <f>COUNTIF(L12:L46,"o")</f>
        <v>2</v>
      </c>
      <c r="M60" s="12">
        <f>COUNTIF(M12:M46,"o")</f>
        <v>2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1</v>
      </c>
      <c r="Q60" s="12">
        <f t="shared" si="6"/>
        <v>2</v>
      </c>
      <c r="R60" s="12">
        <f t="shared" si="6"/>
        <v>2</v>
      </c>
      <c r="S60" s="12">
        <f t="shared" si="6"/>
        <v>1</v>
      </c>
      <c r="T60" s="12">
        <f t="shared" si="6"/>
        <v>1</v>
      </c>
      <c r="U60" s="12">
        <f t="shared" si="6"/>
        <v>1</v>
      </c>
      <c r="V60" s="12">
        <f t="shared" si="6"/>
        <v>2</v>
      </c>
      <c r="W60" s="12">
        <f t="shared" si="6"/>
        <v>1</v>
      </c>
      <c r="X60" s="12">
        <f t="shared" si="6"/>
        <v>2</v>
      </c>
      <c r="Y60" s="12">
        <f t="shared" si="6"/>
        <v>0</v>
      </c>
      <c r="Z60" s="12">
        <f t="shared" si="6"/>
        <v>0</v>
      </c>
      <c r="AA60" s="12">
        <f t="shared" si="6"/>
        <v>2</v>
      </c>
      <c r="AB60" s="12">
        <f t="shared" si="6"/>
        <v>2</v>
      </c>
      <c r="AC60" s="12">
        <f t="shared" si="6"/>
        <v>0</v>
      </c>
      <c r="AD60" s="99">
        <f>SUM(E60:AC60)</f>
        <v>29</v>
      </c>
      <c r="AE60" s="103"/>
      <c r="AF60" s="105">
        <f>AD60/$AD$63</f>
        <v>0.38666666666666666</v>
      </c>
    </row>
    <row r="61" spans="3:32" x14ac:dyDescent="0.25">
      <c r="C61" s="1"/>
      <c r="D61" s="69" t="s">
        <v>60</v>
      </c>
      <c r="E61" s="12">
        <f>COUNTIF(E12:E45,"X")</f>
        <v>0</v>
      </c>
      <c r="F61" s="12">
        <f t="shared" ref="F61:AC61" si="7">COUNTIF(F12:F45,"X")</f>
        <v>1</v>
      </c>
      <c r="G61" s="12">
        <f t="shared" si="7"/>
        <v>1</v>
      </c>
      <c r="H61" s="12">
        <f t="shared" si="7"/>
        <v>1</v>
      </c>
      <c r="I61" s="12">
        <f t="shared" si="7"/>
        <v>0</v>
      </c>
      <c r="J61" s="12">
        <f t="shared" si="7"/>
        <v>0</v>
      </c>
      <c r="K61" s="12">
        <f t="shared" si="7"/>
        <v>0</v>
      </c>
      <c r="L61" s="12">
        <f t="shared" si="7"/>
        <v>0</v>
      </c>
      <c r="M61" s="12">
        <f t="shared" si="7"/>
        <v>1</v>
      </c>
      <c r="N61" s="12">
        <f t="shared" si="7"/>
        <v>2</v>
      </c>
      <c r="O61" s="12">
        <f t="shared" si="7"/>
        <v>1</v>
      </c>
      <c r="P61" s="12">
        <f t="shared" si="7"/>
        <v>0</v>
      </c>
      <c r="Q61" s="12">
        <f t="shared" si="7"/>
        <v>0</v>
      </c>
      <c r="R61" s="12">
        <f t="shared" si="7"/>
        <v>0</v>
      </c>
      <c r="S61" s="12">
        <f t="shared" si="7"/>
        <v>0</v>
      </c>
      <c r="T61" s="12">
        <f t="shared" si="7"/>
        <v>0</v>
      </c>
      <c r="U61" s="12">
        <f t="shared" si="7"/>
        <v>0</v>
      </c>
      <c r="V61" s="12">
        <f t="shared" si="7"/>
        <v>0</v>
      </c>
      <c r="W61" s="12">
        <f t="shared" si="7"/>
        <v>1</v>
      </c>
      <c r="X61" s="12">
        <f t="shared" si="7"/>
        <v>1</v>
      </c>
      <c r="Y61" s="12">
        <f t="shared" si="7"/>
        <v>0</v>
      </c>
      <c r="Z61" s="12">
        <f t="shared" si="7"/>
        <v>0</v>
      </c>
      <c r="AA61" s="12">
        <f t="shared" si="7"/>
        <v>0</v>
      </c>
      <c r="AB61" s="12">
        <f t="shared" si="7"/>
        <v>0</v>
      </c>
      <c r="AC61" s="12">
        <f t="shared" si="7"/>
        <v>1</v>
      </c>
      <c r="AD61" s="92">
        <f t="shared" ref="AD61:AD62" si="8">SUM(E61:AC61)</f>
        <v>10</v>
      </c>
      <c r="AE61" s="103"/>
      <c r="AF61" s="106">
        <f>AD61/$AD$63</f>
        <v>0.13333333333333333</v>
      </c>
    </row>
    <row r="62" spans="3:32" ht="18.75" x14ac:dyDescent="0.3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0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0</v>
      </c>
      <c r="AE62" s="103"/>
      <c r="AF62" s="107">
        <f>AD62/$AD$63</f>
        <v>0</v>
      </c>
    </row>
    <row r="63" spans="3:32" x14ac:dyDescent="0.25">
      <c r="C63" s="1"/>
      <c r="D63" s="13" t="s">
        <v>30</v>
      </c>
      <c r="E63" s="22">
        <f t="shared" ref="E63:AD63" si="10">SUM(E59:E62)</f>
        <v>3</v>
      </c>
      <c r="F63" s="22">
        <f t="shared" si="10"/>
        <v>3</v>
      </c>
      <c r="G63" s="22">
        <f t="shared" si="10"/>
        <v>3</v>
      </c>
      <c r="H63" s="22">
        <f t="shared" si="10"/>
        <v>3</v>
      </c>
      <c r="I63" s="22">
        <f t="shared" si="10"/>
        <v>3</v>
      </c>
      <c r="J63" s="22">
        <f t="shared" si="10"/>
        <v>3</v>
      </c>
      <c r="K63" s="22">
        <f t="shared" si="10"/>
        <v>3</v>
      </c>
      <c r="L63" s="22">
        <f t="shared" si="10"/>
        <v>3</v>
      </c>
      <c r="M63" s="22">
        <f t="shared" si="10"/>
        <v>3</v>
      </c>
      <c r="N63" s="22">
        <f t="shared" si="10"/>
        <v>3</v>
      </c>
      <c r="O63" s="22">
        <f t="shared" si="10"/>
        <v>3</v>
      </c>
      <c r="P63" s="22">
        <f t="shared" si="10"/>
        <v>3</v>
      </c>
      <c r="Q63" s="22">
        <f t="shared" si="10"/>
        <v>3</v>
      </c>
      <c r="R63" s="22">
        <f t="shared" si="10"/>
        <v>3</v>
      </c>
      <c r="S63" s="22">
        <f t="shared" si="10"/>
        <v>3</v>
      </c>
      <c r="T63" s="22">
        <f t="shared" si="10"/>
        <v>3</v>
      </c>
      <c r="U63" s="22">
        <f t="shared" si="10"/>
        <v>3</v>
      </c>
      <c r="V63" s="22">
        <f t="shared" si="10"/>
        <v>3</v>
      </c>
      <c r="W63" s="22">
        <f t="shared" si="10"/>
        <v>3</v>
      </c>
      <c r="X63" s="22">
        <f t="shared" si="10"/>
        <v>3</v>
      </c>
      <c r="Y63" s="22">
        <f t="shared" si="10"/>
        <v>3</v>
      </c>
      <c r="Z63" s="22">
        <f t="shared" si="10"/>
        <v>3</v>
      </c>
      <c r="AA63" s="22">
        <f t="shared" si="10"/>
        <v>3</v>
      </c>
      <c r="AB63" s="22">
        <f t="shared" si="10"/>
        <v>3</v>
      </c>
      <c r="AC63" s="22">
        <f t="shared" si="10"/>
        <v>3</v>
      </c>
      <c r="AD63" s="22">
        <f t="shared" si="10"/>
        <v>75</v>
      </c>
      <c r="AE63" s="12"/>
      <c r="AF63" s="34">
        <f>SUM(AF59:AF62)</f>
        <v>1</v>
      </c>
    </row>
    <row r="64" spans="3:32" x14ac:dyDescent="0.25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 x14ac:dyDescent="0.25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 x14ac:dyDescent="0.25">
      <c r="C67" s="1"/>
      <c r="D67" s="1"/>
      <c r="E67" s="192" t="s">
        <v>26</v>
      </c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4"/>
      <c r="AD67" s="86"/>
      <c r="AE67" s="86"/>
    </row>
    <row r="68" spans="3:31" ht="23.25" customHeight="1" x14ac:dyDescent="0.25">
      <c r="C68" s="1"/>
      <c r="D68" s="1"/>
      <c r="E68" s="195" t="s">
        <v>27</v>
      </c>
      <c r="F68" s="196"/>
      <c r="G68" s="196"/>
      <c r="H68" s="196"/>
      <c r="I68" s="197"/>
      <c r="J68" s="205" t="s">
        <v>28</v>
      </c>
      <c r="K68" s="206"/>
      <c r="L68" s="206"/>
      <c r="M68" s="206"/>
      <c r="N68" s="206"/>
      <c r="O68" s="206"/>
      <c r="P68" s="206"/>
      <c r="Q68" s="206"/>
      <c r="R68" s="206"/>
      <c r="S68" s="206"/>
      <c r="T68" s="204" t="s">
        <v>33</v>
      </c>
      <c r="U68" s="204"/>
      <c r="V68" s="204"/>
      <c r="W68" s="204"/>
      <c r="X68" s="204"/>
      <c r="Y68" s="204"/>
      <c r="Z68" s="204"/>
      <c r="AA68" s="204"/>
      <c r="AB68" s="204"/>
      <c r="AC68" s="204"/>
      <c r="AD68" s="86"/>
      <c r="AE68" s="86"/>
    </row>
    <row r="69" spans="3:31" x14ac:dyDescent="0.25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 x14ac:dyDescent="0.25">
      <c r="C70" s="1"/>
      <c r="D70" s="27" t="s">
        <v>35</v>
      </c>
      <c r="E70" s="200">
        <f>SUM(J59,O59,Y59,Z59,AA59)</f>
        <v>11</v>
      </c>
      <c r="F70" s="200"/>
      <c r="G70" s="200"/>
      <c r="H70" s="200"/>
      <c r="I70" s="200"/>
      <c r="J70" s="182">
        <f>SUM(E59,F59,G59,K59,M59,P59,S59,T59,U59,W59)</f>
        <v>15</v>
      </c>
      <c r="K70" s="183"/>
      <c r="L70" s="183"/>
      <c r="M70" s="183"/>
      <c r="N70" s="183"/>
      <c r="O70" s="183"/>
      <c r="P70" s="183"/>
      <c r="Q70" s="183"/>
      <c r="R70" s="183"/>
      <c r="S70" s="184"/>
      <c r="T70" s="200">
        <f>SUM(H59,I59,L59,N59,Q59,R59,V59,X59,AB59,AC59)</f>
        <v>10</v>
      </c>
      <c r="U70" s="200"/>
      <c r="V70" s="200"/>
      <c r="W70" s="200"/>
      <c r="X70" s="200"/>
      <c r="Y70" s="200"/>
      <c r="Z70" s="200"/>
      <c r="AA70" s="200"/>
      <c r="AB70" s="200"/>
      <c r="AC70" s="200"/>
      <c r="AD70" s="88">
        <f>SUM(E70,J70,T70)</f>
        <v>36</v>
      </c>
      <c r="AE70" s="101"/>
    </row>
    <row r="71" spans="3:31" x14ac:dyDescent="0.25">
      <c r="C71" s="1"/>
      <c r="D71" s="98" t="s">
        <v>76</v>
      </c>
      <c r="E71" s="216">
        <f>SUM(J60,O60,Y60,Z60,AA60)</f>
        <v>3</v>
      </c>
      <c r="F71" s="216"/>
      <c r="G71" s="216"/>
      <c r="H71" s="216"/>
      <c r="I71" s="216"/>
      <c r="J71" s="217">
        <f>SUM(E60,F60,G60,K60,M60,P60,S60,T60,U60,W60)</f>
        <v>11</v>
      </c>
      <c r="K71" s="218"/>
      <c r="L71" s="218"/>
      <c r="M71" s="218"/>
      <c r="N71" s="218"/>
      <c r="O71" s="218"/>
      <c r="P71" s="218"/>
      <c r="Q71" s="218"/>
      <c r="R71" s="218"/>
      <c r="S71" s="219"/>
      <c r="T71" s="216">
        <f>SUM(H60,I60,L60,N60,Q60,R60,V60,X60,AB60,AC60)</f>
        <v>15</v>
      </c>
      <c r="U71" s="216"/>
      <c r="V71" s="216"/>
      <c r="W71" s="216"/>
      <c r="X71" s="216"/>
      <c r="Y71" s="216"/>
      <c r="Z71" s="216"/>
      <c r="AA71" s="216"/>
      <c r="AB71" s="216"/>
      <c r="AC71" s="216"/>
      <c r="AD71" s="100">
        <f>SUM(E71,J71,T71)</f>
        <v>29</v>
      </c>
      <c r="AE71" s="101"/>
    </row>
    <row r="72" spans="3:31" ht="15.75" customHeight="1" x14ac:dyDescent="0.25">
      <c r="C72" s="1"/>
      <c r="D72" s="28" t="s">
        <v>31</v>
      </c>
      <c r="E72" s="178">
        <f>SUM(J61,O61,Y61,Z61,AA61)</f>
        <v>1</v>
      </c>
      <c r="F72" s="178"/>
      <c r="G72" s="178"/>
      <c r="H72" s="178"/>
      <c r="I72" s="178"/>
      <c r="J72" s="185">
        <f>SUM(E61,F61,G61,K61,M61,P61,S61,T61,U61,W61)</f>
        <v>4</v>
      </c>
      <c r="K72" s="186"/>
      <c r="L72" s="186"/>
      <c r="M72" s="186"/>
      <c r="N72" s="186"/>
      <c r="O72" s="186"/>
      <c r="P72" s="186"/>
      <c r="Q72" s="186"/>
      <c r="R72" s="186"/>
      <c r="S72" s="187"/>
      <c r="T72" s="178">
        <f>SUM(H61,I61,L61,N61,Q61,R61,V61,X61,AB61,AC61)</f>
        <v>5</v>
      </c>
      <c r="U72" s="178"/>
      <c r="V72" s="178"/>
      <c r="W72" s="178"/>
      <c r="X72" s="178"/>
      <c r="Y72" s="178"/>
      <c r="Z72" s="178"/>
      <c r="AA72" s="178"/>
      <c r="AB72" s="178"/>
      <c r="AC72" s="178"/>
      <c r="AD72" s="89">
        <f>SUM(E72,J72,T72)</f>
        <v>10</v>
      </c>
      <c r="AE72" s="101"/>
    </row>
    <row r="73" spans="3:31" ht="18.75" x14ac:dyDescent="0.3">
      <c r="C73" s="1"/>
      <c r="D73" s="42" t="s">
        <v>32</v>
      </c>
      <c r="E73" s="199">
        <f>SUM(J62,O62,Y62,Z62,AA62)</f>
        <v>0</v>
      </c>
      <c r="F73" s="199"/>
      <c r="G73" s="199"/>
      <c r="H73" s="199"/>
      <c r="I73" s="199"/>
      <c r="J73" s="179">
        <f>SUM(E62,F62,G62,K62,M62,P62,S62,T62,U62,W62)</f>
        <v>0</v>
      </c>
      <c r="K73" s="180"/>
      <c r="L73" s="180"/>
      <c r="M73" s="180"/>
      <c r="N73" s="180"/>
      <c r="O73" s="180"/>
      <c r="P73" s="180"/>
      <c r="Q73" s="180"/>
      <c r="R73" s="180"/>
      <c r="S73" s="181"/>
      <c r="T73" s="199">
        <f>SUM(H62,I62,L62,N62,Q62,R62,V62,X62,AB62,AC62)</f>
        <v>0</v>
      </c>
      <c r="U73" s="199"/>
      <c r="V73" s="199"/>
      <c r="W73" s="199"/>
      <c r="X73" s="199"/>
      <c r="Y73" s="199"/>
      <c r="Z73" s="199"/>
      <c r="AA73" s="199"/>
      <c r="AB73" s="199"/>
      <c r="AC73" s="199"/>
      <c r="AD73" s="90">
        <f>SUM(E73,J73,T73)</f>
        <v>0</v>
      </c>
      <c r="AE73" s="101"/>
    </row>
    <row r="74" spans="3:31" x14ac:dyDescent="0.25">
      <c r="C74" s="1"/>
      <c r="D74" s="25" t="s">
        <v>29</v>
      </c>
      <c r="E74" s="198">
        <f>SUM(E70:I73)</f>
        <v>15</v>
      </c>
      <c r="F74" s="198"/>
      <c r="G74" s="198"/>
      <c r="H74" s="198"/>
      <c r="I74" s="198"/>
      <c r="J74" s="201">
        <f>SUM(J70:S73)</f>
        <v>30</v>
      </c>
      <c r="K74" s="202"/>
      <c r="L74" s="202"/>
      <c r="M74" s="202"/>
      <c r="N74" s="202"/>
      <c r="O74" s="202"/>
      <c r="P74" s="202"/>
      <c r="Q74" s="202"/>
      <c r="R74" s="202"/>
      <c r="S74" s="203"/>
      <c r="T74" s="198">
        <f>SUM(T70:AC73)</f>
        <v>30</v>
      </c>
      <c r="U74" s="198"/>
      <c r="V74" s="198"/>
      <c r="W74" s="198"/>
      <c r="X74" s="198"/>
      <c r="Y74" s="198"/>
      <c r="Z74" s="198"/>
      <c r="AA74" s="198"/>
      <c r="AB74" s="198"/>
      <c r="AC74" s="198"/>
      <c r="AD74" s="84">
        <f>SUM(E74,J74,T74)</f>
        <v>75</v>
      </c>
      <c r="AE74" s="101"/>
    </row>
    <row r="75" spans="3:3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 x14ac:dyDescent="0.25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 x14ac:dyDescent="0.25">
      <c r="D78" s="27" t="s">
        <v>35</v>
      </c>
      <c r="E78" s="37">
        <f>E70/$E$74</f>
        <v>0.73333333333333328</v>
      </c>
      <c r="F78" s="37">
        <f>J70/$J$74</f>
        <v>0.5</v>
      </c>
      <c r="G78" s="37">
        <f>T70/$T$74</f>
        <v>0.33333333333333331</v>
      </c>
    </row>
    <row r="79" spans="3:31" x14ac:dyDescent="0.25">
      <c r="D79" s="108" t="s">
        <v>74</v>
      </c>
      <c r="E79" s="37">
        <f>E71/$E$74</f>
        <v>0.2</v>
      </c>
      <c r="F79" s="37">
        <f>J71/$J$74</f>
        <v>0.36666666666666664</v>
      </c>
      <c r="G79" s="37">
        <f>T71/$T$74</f>
        <v>0.5</v>
      </c>
    </row>
    <row r="80" spans="3:31" x14ac:dyDescent="0.25">
      <c r="D80" s="75" t="s">
        <v>56</v>
      </c>
      <c r="E80" s="40">
        <f>E72/$E$74</f>
        <v>6.6666666666666666E-2</v>
      </c>
      <c r="F80" s="40">
        <f>J72/$J$74</f>
        <v>0.13333333333333333</v>
      </c>
      <c r="G80" s="40">
        <f>T72/$T$74</f>
        <v>0.16666666666666666</v>
      </c>
    </row>
    <row r="81" spans="4:7" ht="18.75" x14ac:dyDescent="0.3">
      <c r="D81" s="42" t="s">
        <v>32</v>
      </c>
      <c r="E81" s="16">
        <f>E73/$E$74</f>
        <v>0</v>
      </c>
      <c r="F81" s="16">
        <f>J73/$J$74</f>
        <v>0</v>
      </c>
      <c r="G81" s="16">
        <f>T73/$T$74</f>
        <v>0</v>
      </c>
    </row>
    <row r="82" spans="4:7" x14ac:dyDescent="0.25">
      <c r="E82" s="109">
        <f>SUM(E78:E81)</f>
        <v>1</v>
      </c>
      <c r="F82" s="109">
        <f>SUM(F78:F81)</f>
        <v>1</v>
      </c>
      <c r="G82" s="109">
        <f>SUM(G78:G81)</f>
        <v>0.99999999999999989</v>
      </c>
    </row>
    <row r="100" spans="4:30" ht="18.75" x14ac:dyDescent="0.3">
      <c r="D100" s="188" t="s">
        <v>71</v>
      </c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</row>
    <row r="101" spans="4:30" ht="29.25" customHeight="1" x14ac:dyDescent="0.25">
      <c r="D101" s="209" t="s">
        <v>83</v>
      </c>
      <c r="E101" s="210"/>
      <c r="F101" s="210"/>
      <c r="G101" s="211"/>
      <c r="H101" s="214" t="s">
        <v>131</v>
      </c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5"/>
    </row>
    <row r="102" spans="4:30" ht="27" customHeight="1" x14ac:dyDescent="0.25">
      <c r="D102" s="189" t="s">
        <v>80</v>
      </c>
      <c r="E102" s="189"/>
      <c r="F102" s="189"/>
      <c r="G102" s="189"/>
      <c r="H102" s="212" t="s">
        <v>132</v>
      </c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3"/>
    </row>
    <row r="103" spans="4:30" ht="34.5" customHeight="1" x14ac:dyDescent="0.25">
      <c r="D103" s="189" t="s">
        <v>82</v>
      </c>
      <c r="E103" s="189"/>
      <c r="F103" s="189"/>
      <c r="G103" s="189"/>
      <c r="H103" s="190" t="s">
        <v>133</v>
      </c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  <c r="AA103" s="190"/>
      <c r="AB103" s="190"/>
      <c r="AC103" s="190"/>
      <c r="AD103" s="191"/>
    </row>
    <row r="104" spans="4:30" ht="28.5" customHeight="1" x14ac:dyDescent="0.25">
      <c r="D104" s="189" t="s">
        <v>70</v>
      </c>
      <c r="E104" s="189"/>
      <c r="F104" s="189"/>
      <c r="G104" s="189"/>
      <c r="H104" s="190" t="s">
        <v>134</v>
      </c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1"/>
    </row>
    <row r="105" spans="4:30" ht="33" customHeight="1" x14ac:dyDescent="0.25">
      <c r="D105" s="189" t="s">
        <v>81</v>
      </c>
      <c r="E105" s="189"/>
      <c r="F105" s="189"/>
      <c r="G105" s="189"/>
      <c r="H105" s="190" t="s">
        <v>135</v>
      </c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  <c r="AA105" s="190"/>
      <c r="AB105" s="190"/>
      <c r="AC105" s="190"/>
      <c r="AD105" s="191"/>
    </row>
    <row r="106" spans="4:30" ht="26.25" customHeight="1" x14ac:dyDescent="0.25">
      <c r="D106" s="189" t="s">
        <v>77</v>
      </c>
      <c r="E106" s="189"/>
      <c r="F106" s="189"/>
      <c r="G106" s="189"/>
      <c r="H106" s="190" t="s">
        <v>136</v>
      </c>
      <c r="I106" s="190"/>
      <c r="J106" s="190"/>
      <c r="K106" s="190"/>
      <c r="L106" s="190"/>
      <c r="M106" s="190"/>
      <c r="N106" s="190"/>
      <c r="O106" s="190"/>
      <c r="P106" s="190"/>
      <c r="Q106" s="190"/>
      <c r="R106" s="190"/>
      <c r="S106" s="190"/>
      <c r="T106" s="190"/>
      <c r="U106" s="190"/>
      <c r="V106" s="190"/>
      <c r="W106" s="190"/>
      <c r="X106" s="190"/>
      <c r="Y106" s="190"/>
      <c r="Z106" s="190"/>
      <c r="AA106" s="190"/>
      <c r="AB106" s="190"/>
      <c r="AC106" s="190"/>
      <c r="AD106" s="191"/>
    </row>
    <row r="108" spans="4:30" x14ac:dyDescent="0.25">
      <c r="D108" s="143"/>
    </row>
  </sheetData>
  <mergeCells count="48"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</mergeCells>
  <dataValidations count="1">
    <dataValidation type="list" allowBlank="1" showInputMessage="1" showErrorMessage="1" sqref="E12:AC45" xr:uid="{4F640C02-E9DD-DE47-B336-CF778DE3BB77}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1:AI92"/>
  <sheetViews>
    <sheetView topLeftCell="D1" zoomScale="60" zoomScaleNormal="60" workbookViewId="0">
      <selection activeCell="E8" sqref="E8:P8"/>
    </sheetView>
  </sheetViews>
  <sheetFormatPr baseColWidth="10" defaultRowHeight="15" x14ac:dyDescent="0.2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22" t="s">
        <v>61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7" spans="3:35" ht="22.15" customHeight="1" x14ac:dyDescent="0.35">
      <c r="D7" s="135" t="s">
        <v>68</v>
      </c>
      <c r="E7" s="166" t="s">
        <v>97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R7" s="165" t="s">
        <v>69</v>
      </c>
      <c r="S7" s="165"/>
      <c r="T7" s="165"/>
      <c r="U7" s="165"/>
      <c r="V7" s="165"/>
      <c r="X7" s="161">
        <v>6</v>
      </c>
      <c r="Y7" s="162"/>
      <c r="AD7" s="146"/>
    </row>
    <row r="8" spans="3:35" ht="22.15" customHeight="1" x14ac:dyDescent="0.35">
      <c r="D8" s="136" t="s">
        <v>47</v>
      </c>
      <c r="E8" s="164" t="s">
        <v>98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56"/>
      <c r="R8" s="165" t="s">
        <v>78</v>
      </c>
      <c r="S8" s="165"/>
      <c r="T8" s="165"/>
      <c r="U8" s="165"/>
      <c r="V8" s="165"/>
      <c r="X8" s="161" t="s">
        <v>99</v>
      </c>
      <c r="Y8" s="162"/>
      <c r="Z8" s="68"/>
      <c r="AA8" s="68"/>
      <c r="AD8" s="160"/>
      <c r="AE8" s="160"/>
      <c r="AF8" s="160"/>
      <c r="AG8" s="160"/>
      <c r="AH8" s="160"/>
    </row>
    <row r="9" spans="3:35" x14ac:dyDescent="0.2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 x14ac:dyDescent="0.25">
      <c r="C10" s="224" t="s">
        <v>89</v>
      </c>
      <c r="D10" s="225"/>
      <c r="E10" s="229" t="s">
        <v>84</v>
      </c>
      <c r="F10" s="230"/>
      <c r="G10" s="230"/>
      <c r="H10" s="230"/>
      <c r="I10" s="231"/>
      <c r="J10" s="229" t="s">
        <v>85</v>
      </c>
      <c r="K10" s="230"/>
      <c r="L10" s="230"/>
      <c r="M10" s="230"/>
      <c r="N10" s="231"/>
      <c r="O10" s="229" t="s">
        <v>86</v>
      </c>
      <c r="P10" s="230"/>
      <c r="Q10" s="230"/>
      <c r="R10" s="230"/>
      <c r="S10" s="231"/>
      <c r="T10" s="229" t="s">
        <v>87</v>
      </c>
      <c r="U10" s="230"/>
      <c r="V10" s="230"/>
      <c r="W10" s="230"/>
      <c r="X10" s="231"/>
      <c r="Y10" s="229" t="s">
        <v>88</v>
      </c>
      <c r="Z10" s="230"/>
      <c r="AA10" s="230"/>
      <c r="AB10" s="230"/>
      <c r="AC10" s="231"/>
      <c r="AD10" s="223" t="s">
        <v>41</v>
      </c>
      <c r="AE10" s="223"/>
      <c r="AF10" s="223"/>
    </row>
    <row r="11" spans="3:35" ht="16.5" thickBot="1" x14ac:dyDescent="0.3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899999999999999" customHeight="1" thickBot="1" x14ac:dyDescent="0.3">
      <c r="C12" s="57">
        <v>1</v>
      </c>
      <c r="D12" s="155" t="s">
        <v>106</v>
      </c>
      <c r="E12" s="64" t="s">
        <v>51</v>
      </c>
      <c r="F12" s="64" t="s">
        <v>51</v>
      </c>
      <c r="G12" s="64" t="s">
        <v>44</v>
      </c>
      <c r="H12" s="64" t="s">
        <v>51</v>
      </c>
      <c r="I12" s="64" t="s">
        <v>44</v>
      </c>
      <c r="J12" s="64" t="s">
        <v>51</v>
      </c>
      <c r="K12" s="64" t="s">
        <v>51</v>
      </c>
      <c r="L12" s="64" t="s">
        <v>51</v>
      </c>
      <c r="M12" s="64" t="s">
        <v>44</v>
      </c>
      <c r="N12" s="64" t="s">
        <v>51</v>
      </c>
      <c r="O12" s="64" t="s">
        <v>51</v>
      </c>
      <c r="P12" s="64" t="s">
        <v>51</v>
      </c>
      <c r="Q12" s="64" t="s">
        <v>44</v>
      </c>
      <c r="R12" s="64" t="s">
        <v>51</v>
      </c>
      <c r="S12" s="64" t="s">
        <v>44</v>
      </c>
      <c r="T12" s="64" t="s">
        <v>51</v>
      </c>
      <c r="U12" s="64" t="s">
        <v>51</v>
      </c>
      <c r="V12" s="64" t="s">
        <v>44</v>
      </c>
      <c r="W12" s="64" t="s">
        <v>44</v>
      </c>
      <c r="X12" s="64" t="s">
        <v>51</v>
      </c>
      <c r="Y12" s="64" t="s">
        <v>51</v>
      </c>
      <c r="Z12" s="64" t="s">
        <v>44</v>
      </c>
      <c r="AA12" s="64" t="s">
        <v>44</v>
      </c>
      <c r="AB12" s="64" t="s">
        <v>52</v>
      </c>
      <c r="AC12" s="64" t="s">
        <v>51</v>
      </c>
      <c r="AD12" s="123">
        <f>COUNTIF(E12:AC12,"✔")</f>
        <v>15</v>
      </c>
      <c r="AE12" s="125">
        <f>COUNTIF(E12:AC12,"X")</f>
        <v>9</v>
      </c>
      <c r="AF12" s="127">
        <f>COUNTIF(E12:AC12,"–")</f>
        <v>1</v>
      </c>
      <c r="AH12" s="158" t="s">
        <v>46</v>
      </c>
      <c r="AI12" s="159"/>
    </row>
    <row r="13" spans="3:35" ht="19.899999999999999" customHeight="1" thickBot="1" x14ac:dyDescent="0.3">
      <c r="C13" s="57">
        <v>2</v>
      </c>
      <c r="D13" s="156" t="s">
        <v>107</v>
      </c>
      <c r="E13" s="64" t="s">
        <v>51</v>
      </c>
      <c r="F13" s="64" t="s">
        <v>51</v>
      </c>
      <c r="G13" s="64" t="s">
        <v>51</v>
      </c>
      <c r="H13" s="64" t="s">
        <v>44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51</v>
      </c>
      <c r="N13" s="64" t="s">
        <v>51</v>
      </c>
      <c r="O13" s="64" t="s">
        <v>51</v>
      </c>
      <c r="P13" s="64" t="s">
        <v>44</v>
      </c>
      <c r="Q13" s="64" t="s">
        <v>51</v>
      </c>
      <c r="R13" s="64" t="s">
        <v>51</v>
      </c>
      <c r="S13" s="64" t="s">
        <v>44</v>
      </c>
      <c r="T13" s="64" t="s">
        <v>51</v>
      </c>
      <c r="U13" s="64" t="s">
        <v>51</v>
      </c>
      <c r="V13" s="64" t="s">
        <v>51</v>
      </c>
      <c r="W13" s="64" t="s">
        <v>44</v>
      </c>
      <c r="X13" s="64" t="s">
        <v>51</v>
      </c>
      <c r="Y13" s="64" t="s">
        <v>51</v>
      </c>
      <c r="Z13" s="64" t="s">
        <v>44</v>
      </c>
      <c r="AA13" s="64" t="s">
        <v>51</v>
      </c>
      <c r="AB13" s="64" t="s">
        <v>44</v>
      </c>
      <c r="AC13" s="64"/>
      <c r="AD13" s="123">
        <f t="shared" ref="AD13:AD45" si="0">COUNTIF(E13:AC13,"✔")</f>
        <v>15</v>
      </c>
      <c r="AE13" s="125">
        <f t="shared" ref="AE13:AE45" si="1">COUNTIF(E13:AC13,"X")</f>
        <v>9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 thickBot="1" x14ac:dyDescent="0.3">
      <c r="C14" s="57">
        <v>3</v>
      </c>
      <c r="D14" s="156" t="s">
        <v>108</v>
      </c>
      <c r="E14" s="64" t="s">
        <v>51</v>
      </c>
      <c r="F14" s="64" t="s">
        <v>51</v>
      </c>
      <c r="G14" s="64" t="s">
        <v>44</v>
      </c>
      <c r="H14" s="64" t="s">
        <v>51</v>
      </c>
      <c r="I14" s="64" t="s">
        <v>44</v>
      </c>
      <c r="J14" s="64" t="s">
        <v>51</v>
      </c>
      <c r="K14" s="64" t="s">
        <v>51</v>
      </c>
      <c r="L14" s="64" t="s">
        <v>44</v>
      </c>
      <c r="M14" s="64" t="s">
        <v>51</v>
      </c>
      <c r="N14" s="64" t="s">
        <v>51</v>
      </c>
      <c r="O14" s="64" t="s">
        <v>44</v>
      </c>
      <c r="P14" s="64" t="s">
        <v>51</v>
      </c>
      <c r="Q14" s="64" t="s">
        <v>51</v>
      </c>
      <c r="R14" s="64" t="s">
        <v>51</v>
      </c>
      <c r="S14" s="64" t="s">
        <v>44</v>
      </c>
      <c r="T14" s="64" t="s">
        <v>51</v>
      </c>
      <c r="U14" s="64" t="s">
        <v>51</v>
      </c>
      <c r="V14" s="64" t="s">
        <v>51</v>
      </c>
      <c r="W14" s="64" t="s">
        <v>44</v>
      </c>
      <c r="X14" s="64" t="s">
        <v>51</v>
      </c>
      <c r="Y14" s="64" t="s">
        <v>44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123">
        <f t="shared" si="0"/>
        <v>17</v>
      </c>
      <c r="AE14" s="125">
        <f t="shared" si="1"/>
        <v>8</v>
      </c>
      <c r="AF14" s="127">
        <f t="shared" si="2"/>
        <v>0</v>
      </c>
      <c r="AH14" s="78" t="s">
        <v>49</v>
      </c>
      <c r="AI14" s="72" t="s">
        <v>44</v>
      </c>
    </row>
    <row r="15" spans="3:35" ht="19.899999999999999" customHeight="1" thickBot="1" x14ac:dyDescent="0.3">
      <c r="C15" s="57">
        <v>4</v>
      </c>
      <c r="D15" s="156" t="s">
        <v>109</v>
      </c>
      <c r="E15" s="64" t="s">
        <v>44</v>
      </c>
      <c r="F15" s="64" t="s">
        <v>51</v>
      </c>
      <c r="G15" s="64" t="s">
        <v>51</v>
      </c>
      <c r="H15" s="64" t="s">
        <v>44</v>
      </c>
      <c r="I15" s="64" t="s">
        <v>51</v>
      </c>
      <c r="J15" s="64" t="s">
        <v>44</v>
      </c>
      <c r="K15" s="64" t="s">
        <v>51</v>
      </c>
      <c r="L15" s="64" t="s">
        <v>51</v>
      </c>
      <c r="M15" s="64" t="s">
        <v>51</v>
      </c>
      <c r="N15" s="64" t="s">
        <v>44</v>
      </c>
      <c r="O15" s="64" t="s">
        <v>51</v>
      </c>
      <c r="P15" s="64" t="s">
        <v>51</v>
      </c>
      <c r="Q15" s="64" t="s">
        <v>44</v>
      </c>
      <c r="R15" s="64" t="s">
        <v>44</v>
      </c>
      <c r="S15" s="64" t="s">
        <v>51</v>
      </c>
      <c r="T15" s="64" t="s">
        <v>44</v>
      </c>
      <c r="U15" s="64" t="s">
        <v>44</v>
      </c>
      <c r="V15" s="64" t="s">
        <v>51</v>
      </c>
      <c r="W15" s="64" t="s">
        <v>51</v>
      </c>
      <c r="X15" s="64" t="s">
        <v>51</v>
      </c>
      <c r="Y15" s="64" t="s">
        <v>51</v>
      </c>
      <c r="Z15" s="64" t="s">
        <v>44</v>
      </c>
      <c r="AA15" s="64" t="s">
        <v>51</v>
      </c>
      <c r="AB15" s="64" t="s">
        <v>44</v>
      </c>
      <c r="AC15" s="64" t="s">
        <v>51</v>
      </c>
      <c r="AD15" s="123">
        <f t="shared" si="0"/>
        <v>15</v>
      </c>
      <c r="AE15" s="125">
        <f t="shared" si="1"/>
        <v>10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 thickBot="1" x14ac:dyDescent="0.3">
      <c r="C16" s="57">
        <v>5</v>
      </c>
      <c r="D16" s="156" t="s">
        <v>110</v>
      </c>
      <c r="E16" s="64" t="s">
        <v>51</v>
      </c>
      <c r="F16" s="64" t="s">
        <v>44</v>
      </c>
      <c r="G16" s="64" t="s">
        <v>51</v>
      </c>
      <c r="H16" s="64" t="s">
        <v>51</v>
      </c>
      <c r="I16" s="64" t="s">
        <v>51</v>
      </c>
      <c r="J16" s="64" t="s">
        <v>44</v>
      </c>
      <c r="K16" s="64" t="s">
        <v>51</v>
      </c>
      <c r="L16" s="64" t="s">
        <v>51</v>
      </c>
      <c r="M16" s="64" t="s">
        <v>51</v>
      </c>
      <c r="N16" s="64" t="s">
        <v>51</v>
      </c>
      <c r="O16" s="64" t="s">
        <v>51</v>
      </c>
      <c r="P16" s="64" t="s">
        <v>44</v>
      </c>
      <c r="Q16" s="64" t="s">
        <v>51</v>
      </c>
      <c r="R16" s="64" t="s">
        <v>51</v>
      </c>
      <c r="S16" s="64" t="s">
        <v>44</v>
      </c>
      <c r="T16" s="64" t="s">
        <v>44</v>
      </c>
      <c r="U16" s="64" t="s">
        <v>51</v>
      </c>
      <c r="V16" s="64" t="s">
        <v>51</v>
      </c>
      <c r="W16" s="64" t="s">
        <v>51</v>
      </c>
      <c r="X16" s="64" t="s">
        <v>44</v>
      </c>
      <c r="Y16" s="64" t="s">
        <v>51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123">
        <f t="shared" si="0"/>
        <v>17</v>
      </c>
      <c r="AE16" s="125">
        <f t="shared" si="1"/>
        <v>8</v>
      </c>
      <c r="AF16" s="127">
        <f t="shared" si="2"/>
        <v>0</v>
      </c>
      <c r="AH16" s="62"/>
    </row>
    <row r="17" spans="3:32" ht="19.899999999999999" customHeight="1" thickBot="1" x14ac:dyDescent="0.3">
      <c r="C17" s="57">
        <v>6</v>
      </c>
      <c r="D17" s="156" t="s">
        <v>111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123">
        <f t="shared" si="0"/>
        <v>0</v>
      </c>
      <c r="AE17" s="125">
        <f t="shared" si="1"/>
        <v>0</v>
      </c>
      <c r="AF17" s="127">
        <f t="shared" si="2"/>
        <v>0</v>
      </c>
    </row>
    <row r="18" spans="3:32" ht="19.899999999999999" customHeight="1" x14ac:dyDescent="0.25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 x14ac:dyDescent="0.25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 x14ac:dyDescent="0.25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 x14ac:dyDescent="0.25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 x14ac:dyDescent="0.25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 x14ac:dyDescent="0.25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 x14ac:dyDescent="0.25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 x14ac:dyDescent="0.25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 x14ac:dyDescent="0.25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 x14ac:dyDescent="0.25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 x14ac:dyDescent="0.2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 x14ac:dyDescent="0.2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 x14ac:dyDescent="0.2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 x14ac:dyDescent="0.2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 x14ac:dyDescent="0.2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 x14ac:dyDescent="0.2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 x14ac:dyDescent="0.2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 x14ac:dyDescent="0.2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 x14ac:dyDescent="0.2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 x14ac:dyDescent="0.2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 x14ac:dyDescent="0.2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 x14ac:dyDescent="0.2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 x14ac:dyDescent="0.2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 x14ac:dyDescent="0.2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 x14ac:dyDescent="0.2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 x14ac:dyDescent="0.2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 x14ac:dyDescent="0.2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 x14ac:dyDescent="0.2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 x14ac:dyDescent="0.25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4</v>
      </c>
      <c r="F49" s="12">
        <f t="shared" ref="F49:AC49" si="3">COUNTIF(F12:F45,"✔")</f>
        <v>4</v>
      </c>
      <c r="G49" s="12">
        <f t="shared" si="3"/>
        <v>3</v>
      </c>
      <c r="H49" s="12">
        <f t="shared" si="3"/>
        <v>3</v>
      </c>
      <c r="I49" s="12">
        <f t="shared" si="3"/>
        <v>2</v>
      </c>
      <c r="J49" s="12">
        <f t="shared" si="3"/>
        <v>3</v>
      </c>
      <c r="K49" s="12">
        <f t="shared" si="3"/>
        <v>4</v>
      </c>
      <c r="L49" s="12">
        <f t="shared" si="3"/>
        <v>3</v>
      </c>
      <c r="M49" s="12">
        <f t="shared" si="3"/>
        <v>4</v>
      </c>
      <c r="N49" s="12">
        <f t="shared" si="3"/>
        <v>4</v>
      </c>
      <c r="O49" s="12">
        <f t="shared" si="3"/>
        <v>4</v>
      </c>
      <c r="P49" s="12">
        <f t="shared" si="3"/>
        <v>3</v>
      </c>
      <c r="Q49" s="12">
        <f t="shared" si="3"/>
        <v>3</v>
      </c>
      <c r="R49" s="12">
        <f t="shared" si="3"/>
        <v>4</v>
      </c>
      <c r="S49" s="12">
        <f t="shared" si="3"/>
        <v>1</v>
      </c>
      <c r="T49" s="12">
        <f t="shared" si="3"/>
        <v>3</v>
      </c>
      <c r="U49" s="12">
        <f t="shared" si="3"/>
        <v>4</v>
      </c>
      <c r="V49" s="12">
        <f t="shared" si="3"/>
        <v>4</v>
      </c>
      <c r="W49" s="12">
        <f t="shared" si="3"/>
        <v>2</v>
      </c>
      <c r="X49" s="12">
        <f t="shared" si="3"/>
        <v>4</v>
      </c>
      <c r="Y49" s="12">
        <f t="shared" si="3"/>
        <v>4</v>
      </c>
      <c r="Z49" s="12">
        <f t="shared" si="3"/>
        <v>1</v>
      </c>
      <c r="AA49" s="12">
        <f t="shared" si="3"/>
        <v>4</v>
      </c>
      <c r="AB49" s="12">
        <f t="shared" si="3"/>
        <v>2</v>
      </c>
      <c r="AC49" s="12">
        <f t="shared" si="3"/>
        <v>2</v>
      </c>
      <c r="AD49" s="20">
        <f>SUM(E49:AC49)</f>
        <v>79</v>
      </c>
      <c r="AE49" s="14">
        <f>AD49/$AD$52</f>
        <v>0.63709677419354838</v>
      </c>
    </row>
    <row r="50" spans="3:31" x14ac:dyDescent="0.25">
      <c r="C50" s="1"/>
      <c r="D50" s="69" t="s">
        <v>57</v>
      </c>
      <c r="E50" s="12">
        <f>COUNTIF(E12:E45,"X")</f>
        <v>1</v>
      </c>
      <c r="F50" s="12">
        <f t="shared" ref="F50:AC50" si="4">COUNTIF(F12:F45,"X")</f>
        <v>1</v>
      </c>
      <c r="G50" s="12">
        <f t="shared" si="4"/>
        <v>2</v>
      </c>
      <c r="H50" s="12">
        <f t="shared" si="4"/>
        <v>2</v>
      </c>
      <c r="I50" s="12">
        <f t="shared" si="4"/>
        <v>3</v>
      </c>
      <c r="J50" s="12">
        <f t="shared" si="4"/>
        <v>2</v>
      </c>
      <c r="K50" s="12">
        <f t="shared" si="4"/>
        <v>1</v>
      </c>
      <c r="L50" s="12">
        <f t="shared" si="4"/>
        <v>2</v>
      </c>
      <c r="M50" s="12">
        <f t="shared" si="4"/>
        <v>1</v>
      </c>
      <c r="N50" s="12">
        <f t="shared" si="4"/>
        <v>1</v>
      </c>
      <c r="O50" s="12">
        <f t="shared" si="4"/>
        <v>1</v>
      </c>
      <c r="P50" s="12">
        <f t="shared" si="4"/>
        <v>2</v>
      </c>
      <c r="Q50" s="12">
        <f t="shared" si="4"/>
        <v>2</v>
      </c>
      <c r="R50" s="12">
        <f t="shared" si="4"/>
        <v>1</v>
      </c>
      <c r="S50" s="12">
        <f t="shared" si="4"/>
        <v>4</v>
      </c>
      <c r="T50" s="12">
        <f t="shared" si="4"/>
        <v>2</v>
      </c>
      <c r="U50" s="12">
        <f t="shared" si="4"/>
        <v>1</v>
      </c>
      <c r="V50" s="12">
        <f t="shared" si="4"/>
        <v>1</v>
      </c>
      <c r="W50" s="12">
        <f t="shared" si="4"/>
        <v>3</v>
      </c>
      <c r="X50" s="12">
        <f t="shared" si="4"/>
        <v>1</v>
      </c>
      <c r="Y50" s="12">
        <f t="shared" si="4"/>
        <v>1</v>
      </c>
      <c r="Z50" s="12">
        <f t="shared" si="4"/>
        <v>4</v>
      </c>
      <c r="AA50" s="12">
        <f t="shared" si="4"/>
        <v>1</v>
      </c>
      <c r="AB50" s="12">
        <f t="shared" si="4"/>
        <v>2</v>
      </c>
      <c r="AC50" s="12">
        <f t="shared" si="4"/>
        <v>2</v>
      </c>
      <c r="AD50" s="21">
        <f t="shared" ref="AD50:AD51" si="5">SUM(E50:AC50)</f>
        <v>44</v>
      </c>
      <c r="AE50" s="15">
        <f>AD50/$AD$52</f>
        <v>0.35483870967741937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1</v>
      </c>
      <c r="AC51" s="12">
        <f t="shared" si="6"/>
        <v>0</v>
      </c>
      <c r="AD51" s="44">
        <f t="shared" si="5"/>
        <v>1</v>
      </c>
      <c r="AE51" s="17">
        <f t="shared" ref="AE51:AE52" si="7">AD51/$AD$52</f>
        <v>8.0645161290322578E-3</v>
      </c>
    </row>
    <row r="52" spans="3:31" x14ac:dyDescent="0.25">
      <c r="C52" s="1"/>
      <c r="D52" s="13" t="s">
        <v>30</v>
      </c>
      <c r="E52" s="22">
        <f t="shared" ref="E52:AD52" si="8">SUM(E49:E51)</f>
        <v>5</v>
      </c>
      <c r="F52" s="22">
        <f t="shared" si="8"/>
        <v>5</v>
      </c>
      <c r="G52" s="22">
        <f t="shared" si="8"/>
        <v>5</v>
      </c>
      <c r="H52" s="22">
        <f t="shared" si="8"/>
        <v>5</v>
      </c>
      <c r="I52" s="22">
        <f t="shared" si="8"/>
        <v>5</v>
      </c>
      <c r="J52" s="22">
        <f t="shared" si="8"/>
        <v>5</v>
      </c>
      <c r="K52" s="22">
        <f t="shared" si="8"/>
        <v>5</v>
      </c>
      <c r="L52" s="22">
        <f t="shared" si="8"/>
        <v>5</v>
      </c>
      <c r="M52" s="22">
        <f t="shared" si="8"/>
        <v>5</v>
      </c>
      <c r="N52" s="22">
        <f t="shared" si="8"/>
        <v>5</v>
      </c>
      <c r="O52" s="22">
        <f t="shared" si="8"/>
        <v>5</v>
      </c>
      <c r="P52" s="22">
        <f t="shared" si="8"/>
        <v>5</v>
      </c>
      <c r="Q52" s="22">
        <f t="shared" si="8"/>
        <v>5</v>
      </c>
      <c r="R52" s="22">
        <f t="shared" si="8"/>
        <v>5</v>
      </c>
      <c r="S52" s="22">
        <f t="shared" si="8"/>
        <v>5</v>
      </c>
      <c r="T52" s="22">
        <f t="shared" si="8"/>
        <v>5</v>
      </c>
      <c r="U52" s="22">
        <f t="shared" si="8"/>
        <v>5</v>
      </c>
      <c r="V52" s="22">
        <f t="shared" si="8"/>
        <v>5</v>
      </c>
      <c r="W52" s="22">
        <f t="shared" si="8"/>
        <v>5</v>
      </c>
      <c r="X52" s="22">
        <f t="shared" si="8"/>
        <v>5</v>
      </c>
      <c r="Y52" s="22">
        <f t="shared" si="8"/>
        <v>5</v>
      </c>
      <c r="Z52" s="22">
        <f t="shared" si="8"/>
        <v>5</v>
      </c>
      <c r="AA52" s="22">
        <f t="shared" si="8"/>
        <v>5</v>
      </c>
      <c r="AB52" s="22">
        <f t="shared" si="8"/>
        <v>5</v>
      </c>
      <c r="AC52" s="22">
        <f t="shared" si="8"/>
        <v>4</v>
      </c>
      <c r="AD52" s="23">
        <f t="shared" si="8"/>
        <v>124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2" t="s">
        <v>26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4"/>
    </row>
    <row r="57" spans="3:31" ht="23.25" customHeight="1" x14ac:dyDescent="0.25">
      <c r="C57" s="1"/>
      <c r="D57" s="1"/>
      <c r="E57" s="227" t="s">
        <v>27</v>
      </c>
      <c r="F57" s="227"/>
      <c r="G57" s="227"/>
      <c r="H57" s="227"/>
      <c r="I57" s="227"/>
      <c r="J57" s="227"/>
      <c r="K57" s="228" t="s">
        <v>28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04" t="s">
        <v>33</v>
      </c>
      <c r="X57" s="204"/>
      <c r="Y57" s="204"/>
      <c r="Z57" s="204"/>
      <c r="AA57" s="204"/>
      <c r="AB57" s="204"/>
      <c r="AC57" s="204"/>
    </row>
    <row r="58" spans="3:31" x14ac:dyDescent="0.25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200">
        <f>SUM(F49,I49,T49,W49,Y49,AA49)</f>
        <v>19</v>
      </c>
      <c r="F59" s="200"/>
      <c r="G59" s="200"/>
      <c r="H59" s="200"/>
      <c r="I59" s="200"/>
      <c r="J59" s="200"/>
      <c r="K59" s="200">
        <f>SUM(E49,J49,K49,L49,M49,O49,P49,Q49,R49,U49,V49,Z49)</f>
        <v>41</v>
      </c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>
        <f>SUM(G49,H49,N49,S49,X49,AB49,AC49)</f>
        <v>19</v>
      </c>
      <c r="X59" s="200"/>
      <c r="Y59" s="200"/>
      <c r="Z59" s="200"/>
      <c r="AA59" s="200"/>
      <c r="AB59" s="200"/>
      <c r="AC59" s="200"/>
      <c r="AD59" s="32">
        <f>SUM(E59:AC59)</f>
        <v>79</v>
      </c>
    </row>
    <row r="60" spans="3:31" ht="20.25" customHeight="1" x14ac:dyDescent="0.25">
      <c r="C60" s="1"/>
      <c r="D60" s="75" t="s">
        <v>57</v>
      </c>
      <c r="E60" s="178">
        <f>SUM(F50,I50,T50,W50,Y50,AA50)</f>
        <v>11</v>
      </c>
      <c r="F60" s="178"/>
      <c r="G60" s="178"/>
      <c r="H60" s="178"/>
      <c r="I60" s="178"/>
      <c r="J60" s="178"/>
      <c r="K60" s="178">
        <f>SUM(E50,J50,K50,L50,M50,O50,P50,Q50,R50,U50,V50,Z50)</f>
        <v>19</v>
      </c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>
        <f>SUM(G50,H50,N50,S50,X50,AB50,AC50)</f>
        <v>14</v>
      </c>
      <c r="X60" s="178"/>
      <c r="Y60" s="178"/>
      <c r="Z60" s="178"/>
      <c r="AA60" s="178"/>
      <c r="AB60" s="178"/>
      <c r="AC60" s="178"/>
      <c r="AD60" s="45">
        <f t="shared" ref="AD60:AD61" si="9">SUM(E60:AC60)</f>
        <v>44</v>
      </c>
    </row>
    <row r="61" spans="3:31" ht="18.75" x14ac:dyDescent="0.3">
      <c r="C61" s="1"/>
      <c r="D61" s="42" t="s">
        <v>32</v>
      </c>
      <c r="E61" s="199">
        <f>SUM(F51,I51,T51,W51,Y51,AA51)</f>
        <v>0</v>
      </c>
      <c r="F61" s="199"/>
      <c r="G61" s="199"/>
      <c r="H61" s="199"/>
      <c r="I61" s="199"/>
      <c r="J61" s="199"/>
      <c r="K61" s="199">
        <f>SUM(E51,J51,K51,L51,M51,O51,P51,Q51,R51,U51,V51,Z51)</f>
        <v>0</v>
      </c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>
        <f>SUM(G51,H51,N51,S51,X51,AB51,AC51)</f>
        <v>1</v>
      </c>
      <c r="X61" s="199"/>
      <c r="Y61" s="199"/>
      <c r="Z61" s="199"/>
      <c r="AA61" s="199"/>
      <c r="AB61" s="199"/>
      <c r="AC61" s="199"/>
      <c r="AD61" s="46">
        <f t="shared" si="9"/>
        <v>1</v>
      </c>
    </row>
    <row r="62" spans="3:31" x14ac:dyDescent="0.25">
      <c r="C62" s="1"/>
      <c r="D62" s="25" t="s">
        <v>29</v>
      </c>
      <c r="E62" s="198">
        <f>SUM(E59:J61)</f>
        <v>30</v>
      </c>
      <c r="F62" s="198"/>
      <c r="G62" s="198"/>
      <c r="H62" s="198"/>
      <c r="I62" s="198"/>
      <c r="J62" s="198"/>
      <c r="K62" s="226">
        <f>SUM(K59:V61)</f>
        <v>60</v>
      </c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>
        <f>SUM(W59:AC61)</f>
        <v>34</v>
      </c>
      <c r="X62" s="226"/>
      <c r="Y62" s="226"/>
      <c r="Z62" s="226"/>
      <c r="AA62" s="226"/>
      <c r="AB62" s="226"/>
      <c r="AC62" s="226"/>
      <c r="AD62" s="18">
        <f>SUM(E62:AC62)</f>
        <v>124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0.6333333333333333</v>
      </c>
      <c r="F66" s="33">
        <f>K59/$K$62</f>
        <v>0.68333333333333335</v>
      </c>
      <c r="G66" s="33">
        <f>W59/$W$62</f>
        <v>0.55882352941176472</v>
      </c>
      <c r="H66" s="109"/>
    </row>
    <row r="67" spans="4:8" x14ac:dyDescent="0.25">
      <c r="D67" s="75" t="s">
        <v>56</v>
      </c>
      <c r="E67" s="40">
        <f>E60/$E$62</f>
        <v>0.36666666666666664</v>
      </c>
      <c r="F67" s="40">
        <f>K60/$K$62</f>
        <v>0.31666666666666665</v>
      </c>
      <c r="G67" s="40">
        <f>W60/$W$62</f>
        <v>0.41176470588235292</v>
      </c>
    </row>
    <row r="68" spans="4:8" ht="18.75" x14ac:dyDescent="0.3">
      <c r="D68" s="42" t="s">
        <v>32</v>
      </c>
      <c r="E68" s="16">
        <f>E61/$E$62</f>
        <v>0</v>
      </c>
      <c r="F68" s="16">
        <f>K61/$K$62</f>
        <v>0</v>
      </c>
      <c r="G68" s="16">
        <f>W61/$W$62</f>
        <v>2.9411764705882353E-2</v>
      </c>
    </row>
    <row r="69" spans="4:8" ht="18.600000000000001" customHeight="1" x14ac:dyDescent="0.25">
      <c r="E69" s="109">
        <f>SUM(E66:E68)</f>
        <v>1</v>
      </c>
      <c r="F69" s="109">
        <f>SUM(F66:F68)</f>
        <v>1</v>
      </c>
      <c r="G69" s="109">
        <f>SUM(G66:G68)</f>
        <v>1</v>
      </c>
    </row>
    <row r="85" spans="4:30" ht="18.75" x14ac:dyDescent="0.3">
      <c r="D85" s="188" t="s">
        <v>71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</row>
    <row r="86" spans="4:30" ht="38.450000000000003" customHeight="1" x14ac:dyDescent="0.25">
      <c r="D86" s="209" t="s">
        <v>83</v>
      </c>
      <c r="E86" s="210"/>
      <c r="F86" s="210"/>
      <c r="G86" s="211"/>
      <c r="H86" s="214" t="s">
        <v>126</v>
      </c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5"/>
    </row>
    <row r="87" spans="4:30" ht="38.450000000000003" customHeight="1" x14ac:dyDescent="0.25">
      <c r="D87" s="189" t="s">
        <v>80</v>
      </c>
      <c r="E87" s="189"/>
      <c r="F87" s="189"/>
      <c r="G87" s="189"/>
      <c r="H87" s="212" t="s">
        <v>127</v>
      </c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3"/>
    </row>
    <row r="88" spans="4:30" ht="38.450000000000003" customHeight="1" x14ac:dyDescent="0.25">
      <c r="D88" s="189" t="s">
        <v>82</v>
      </c>
      <c r="E88" s="189"/>
      <c r="F88" s="189"/>
      <c r="G88" s="189"/>
      <c r="H88" s="190" t="s">
        <v>128</v>
      </c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1"/>
    </row>
    <row r="89" spans="4:30" ht="38.450000000000003" customHeight="1" x14ac:dyDescent="0.25">
      <c r="D89" s="189" t="s">
        <v>70</v>
      </c>
      <c r="E89" s="189"/>
      <c r="F89" s="189"/>
      <c r="G89" s="189"/>
      <c r="H89" s="190" t="s">
        <v>129</v>
      </c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1"/>
    </row>
    <row r="90" spans="4:30" ht="38.450000000000003" customHeight="1" x14ac:dyDescent="0.25">
      <c r="D90" s="189" t="s">
        <v>81</v>
      </c>
      <c r="E90" s="189"/>
      <c r="F90" s="189"/>
      <c r="G90" s="189"/>
      <c r="H90" s="190" t="s">
        <v>130</v>
      </c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1"/>
    </row>
    <row r="91" spans="4:30" x14ac:dyDescent="0.25">
      <c r="D91" s="133"/>
    </row>
    <row r="92" spans="4:30" x14ac:dyDescent="0.25">
      <c r="D92" s="142"/>
    </row>
  </sheetData>
  <mergeCells count="43">
    <mergeCell ref="D88:G88"/>
    <mergeCell ref="H88:AD88"/>
    <mergeCell ref="D89:G89"/>
    <mergeCell ref="H89:AD89"/>
    <mergeCell ref="D90:G90"/>
    <mergeCell ref="H90:AD90"/>
    <mergeCell ref="D85:AD85"/>
    <mergeCell ref="D86:G86"/>
    <mergeCell ref="H86:AD86"/>
    <mergeCell ref="D87:G87"/>
    <mergeCell ref="H87:AD87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F62743F6-B8AB-AF42-A5AE-A63BA79CB628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C1:AI92"/>
  <sheetViews>
    <sheetView zoomScale="72" zoomScaleNormal="72" workbookViewId="0">
      <selection activeCell="E8" sqref="E8:P8"/>
    </sheetView>
  </sheetViews>
  <sheetFormatPr baseColWidth="10" defaultRowHeight="15" x14ac:dyDescent="0.2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 x14ac:dyDescent="0.2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 x14ac:dyDescent="0.5">
      <c r="D2" s="222" t="s">
        <v>62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6" spans="3:35" x14ac:dyDescent="0.25">
      <c r="AD6" s="232"/>
      <c r="AE6" s="232"/>
      <c r="AF6" s="232"/>
    </row>
    <row r="7" spans="3:35" ht="22.15" customHeight="1" x14ac:dyDescent="0.35">
      <c r="D7" s="135" t="s">
        <v>68</v>
      </c>
      <c r="E7" s="166" t="s">
        <v>97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R7" s="165" t="s">
        <v>69</v>
      </c>
      <c r="S7" s="165"/>
      <c r="T7" s="165"/>
      <c r="U7" s="165"/>
      <c r="V7" s="165"/>
      <c r="X7" s="161">
        <v>1</v>
      </c>
      <c r="Y7" s="162"/>
      <c r="AD7" s="147"/>
    </row>
    <row r="8" spans="3:35" ht="22.15" customHeight="1" x14ac:dyDescent="0.35">
      <c r="D8" s="136" t="s">
        <v>47</v>
      </c>
      <c r="E8" s="164" t="s">
        <v>98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56"/>
      <c r="R8" s="165" t="s">
        <v>78</v>
      </c>
      <c r="S8" s="165"/>
      <c r="T8" s="165"/>
      <c r="U8" s="165"/>
      <c r="V8" s="165"/>
      <c r="X8" s="161" t="s">
        <v>99</v>
      </c>
      <c r="Y8" s="162"/>
      <c r="Z8" s="68"/>
      <c r="AA8" s="232"/>
      <c r="AB8" s="232"/>
      <c r="AC8" s="232"/>
      <c r="AD8" s="160"/>
      <c r="AE8" s="160"/>
      <c r="AF8" s="160"/>
      <c r="AG8" s="160"/>
      <c r="AH8" s="160"/>
    </row>
    <row r="9" spans="3:35" x14ac:dyDescent="0.2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 x14ac:dyDescent="0.4">
      <c r="C10" s="241" t="s">
        <v>38</v>
      </c>
      <c r="D10" s="242"/>
      <c r="E10" s="243" t="s">
        <v>84</v>
      </c>
      <c r="F10" s="244"/>
      <c r="G10" s="244"/>
      <c r="H10" s="244"/>
      <c r="I10" s="245"/>
      <c r="J10" s="243" t="s">
        <v>85</v>
      </c>
      <c r="K10" s="244"/>
      <c r="L10" s="244"/>
      <c r="M10" s="244"/>
      <c r="N10" s="245"/>
      <c r="O10" s="246" t="s">
        <v>90</v>
      </c>
      <c r="P10" s="247"/>
      <c r="Q10" s="247"/>
      <c r="R10" s="247"/>
      <c r="S10" s="248"/>
      <c r="T10" s="246" t="s">
        <v>91</v>
      </c>
      <c r="U10" s="247"/>
      <c r="V10" s="247"/>
      <c r="W10" s="247"/>
      <c r="X10" s="248"/>
      <c r="Y10" s="237" t="s">
        <v>88</v>
      </c>
      <c r="Z10" s="238"/>
      <c r="AA10" s="238"/>
      <c r="AB10" s="238"/>
      <c r="AC10" s="239"/>
      <c r="AD10" s="240" t="s">
        <v>41</v>
      </c>
      <c r="AE10" s="240"/>
      <c r="AF10" s="240"/>
    </row>
    <row r="11" spans="3:35" ht="15.75" thickBot="1" x14ac:dyDescent="0.3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 ht="15.75" thickBot="1" x14ac:dyDescent="0.3">
      <c r="C12" s="57">
        <v>1</v>
      </c>
      <c r="D12" s="155" t="s">
        <v>112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 t="s">
        <v>52</v>
      </c>
      <c r="AC12" s="67"/>
      <c r="AD12" s="128">
        <f>COUNTIF(E12:AC12,"✔")</f>
        <v>0</v>
      </c>
      <c r="AE12" s="130">
        <f>COUNTIF(E12:AC12,"X")</f>
        <v>0</v>
      </c>
      <c r="AF12" s="132">
        <f>COUNTIF(E12:AC12,"–")</f>
        <v>1</v>
      </c>
      <c r="AH12" s="158" t="s">
        <v>46</v>
      </c>
      <c r="AI12" s="159"/>
    </row>
    <row r="13" spans="3:35" ht="16.5" thickBot="1" x14ac:dyDescent="0.3">
      <c r="C13" s="57">
        <v>2</v>
      </c>
      <c r="D13" s="156" t="s">
        <v>113</v>
      </c>
      <c r="E13" s="67" t="s">
        <v>44</v>
      </c>
      <c r="F13" s="67" t="s">
        <v>51</v>
      </c>
      <c r="G13" s="67" t="s">
        <v>51</v>
      </c>
      <c r="H13" s="67" t="s">
        <v>44</v>
      </c>
      <c r="I13" s="67" t="s">
        <v>51</v>
      </c>
      <c r="J13" s="67" t="s">
        <v>51</v>
      </c>
      <c r="K13" s="67" t="s">
        <v>51</v>
      </c>
      <c r="L13" s="67" t="s">
        <v>51</v>
      </c>
      <c r="M13" s="67" t="s">
        <v>44</v>
      </c>
      <c r="N13" s="67" t="s">
        <v>44</v>
      </c>
      <c r="O13" s="67" t="s">
        <v>44</v>
      </c>
      <c r="P13" s="67" t="s">
        <v>51</v>
      </c>
      <c r="Q13" s="67" t="s">
        <v>44</v>
      </c>
      <c r="R13" s="67" t="s">
        <v>51</v>
      </c>
      <c r="S13" s="67" t="s">
        <v>51</v>
      </c>
      <c r="T13" s="67" t="s">
        <v>44</v>
      </c>
      <c r="U13" s="67" t="s">
        <v>51</v>
      </c>
      <c r="V13" s="67" t="s">
        <v>51</v>
      </c>
      <c r="W13" s="67" t="s">
        <v>51</v>
      </c>
      <c r="X13" s="67" t="s">
        <v>44</v>
      </c>
      <c r="Y13" s="67"/>
      <c r="Z13" s="67"/>
      <c r="AA13" s="67"/>
      <c r="AB13" s="67"/>
      <c r="AC13" s="67"/>
      <c r="AD13" s="128">
        <f t="shared" ref="AD13:AD45" si="0">COUNTIF(E13:AC13,"A")</f>
        <v>0</v>
      </c>
      <c r="AE13" s="130">
        <f>COUNTIF(E13:AC13,"X")</f>
        <v>8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6.5" thickBot="1" x14ac:dyDescent="0.3">
      <c r="C14" s="57">
        <v>3</v>
      </c>
      <c r="D14" s="156" t="s">
        <v>114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si="0"/>
        <v>0</v>
      </c>
      <c r="AE14" s="130">
        <f t="shared" ref="AE14:AE45" si="2">COUNTIF(E14:AC14,"X")</f>
        <v>0</v>
      </c>
      <c r="AF14" s="132">
        <f t="shared" si="1"/>
        <v>0</v>
      </c>
      <c r="AH14" s="78" t="s">
        <v>49</v>
      </c>
      <c r="AI14" s="72" t="s">
        <v>44</v>
      </c>
    </row>
    <row r="15" spans="3:35" ht="19.5" thickBot="1" x14ac:dyDescent="0.3"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2"/>
        <v>0</v>
      </c>
      <c r="AF15" s="132">
        <f>COUNTIF(F15:AD15,"O")</f>
        <v>0</v>
      </c>
      <c r="AH15" s="79" t="s">
        <v>50</v>
      </c>
      <c r="AI15" s="74" t="s">
        <v>52</v>
      </c>
    </row>
    <row r="16" spans="3:35" x14ac:dyDescent="0.25"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2"/>
        <v>0</v>
      </c>
      <c r="AF16" s="132">
        <f t="shared" ref="AF16:AF45" si="3">COUNTIF(F16:AD16,"O")</f>
        <v>0</v>
      </c>
      <c r="AH16" s="62"/>
    </row>
    <row r="17" spans="3:32" x14ac:dyDescent="0.25"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2"/>
        <v>0</v>
      </c>
      <c r="AF17" s="132">
        <f t="shared" si="3"/>
        <v>0</v>
      </c>
    </row>
    <row r="18" spans="3:32" x14ac:dyDescent="0.25"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2"/>
        <v>0</v>
      </c>
      <c r="AF18" s="132">
        <f t="shared" si="3"/>
        <v>0</v>
      </c>
    </row>
    <row r="19" spans="3:32" x14ac:dyDescent="0.25"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2"/>
        <v>0</v>
      </c>
      <c r="AF19" s="132">
        <f t="shared" si="3"/>
        <v>0</v>
      </c>
    </row>
    <row r="20" spans="3:32" x14ac:dyDescent="0.25"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2"/>
        <v>0</v>
      </c>
      <c r="AF20" s="132">
        <f t="shared" si="3"/>
        <v>0</v>
      </c>
    </row>
    <row r="21" spans="3:32" x14ac:dyDescent="0.25"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2"/>
        <v>0</v>
      </c>
      <c r="AF21" s="132">
        <f t="shared" si="3"/>
        <v>0</v>
      </c>
    </row>
    <row r="22" spans="3:32" x14ac:dyDescent="0.25"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2"/>
        <v>0</v>
      </c>
      <c r="AF22" s="132">
        <f t="shared" si="3"/>
        <v>0</v>
      </c>
    </row>
    <row r="23" spans="3:32" x14ac:dyDescent="0.25"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2"/>
        <v>0</v>
      </c>
      <c r="AF23" s="132">
        <f t="shared" si="3"/>
        <v>0</v>
      </c>
    </row>
    <row r="24" spans="3:32" x14ac:dyDescent="0.25"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2"/>
        <v>0</v>
      </c>
      <c r="AF24" s="132">
        <f t="shared" si="3"/>
        <v>0</v>
      </c>
    </row>
    <row r="25" spans="3:32" x14ac:dyDescent="0.25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2"/>
        <v>0</v>
      </c>
      <c r="AF25" s="132">
        <f t="shared" si="3"/>
        <v>0</v>
      </c>
    </row>
    <row r="26" spans="3:32" x14ac:dyDescent="0.25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2"/>
        <v>0</v>
      </c>
      <c r="AF26" s="132">
        <f t="shared" si="3"/>
        <v>0</v>
      </c>
    </row>
    <row r="27" spans="3:32" x14ac:dyDescent="0.25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2"/>
        <v>0</v>
      </c>
      <c r="AF27" s="132">
        <f t="shared" si="3"/>
        <v>0</v>
      </c>
    </row>
    <row r="28" spans="3:32" x14ac:dyDescent="0.25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2"/>
        <v>0</v>
      </c>
      <c r="AF28" s="132">
        <f t="shared" si="3"/>
        <v>0</v>
      </c>
    </row>
    <row r="29" spans="3:32" x14ac:dyDescent="0.25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2"/>
        <v>0</v>
      </c>
      <c r="AF29" s="132">
        <f t="shared" si="3"/>
        <v>0</v>
      </c>
    </row>
    <row r="30" spans="3:32" x14ac:dyDescent="0.25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2"/>
        <v>0</v>
      </c>
      <c r="AF30" s="132">
        <f t="shared" si="3"/>
        <v>0</v>
      </c>
    </row>
    <row r="31" spans="3:32" x14ac:dyDescent="0.25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2"/>
        <v>0</v>
      </c>
      <c r="AF31" s="132">
        <f t="shared" si="3"/>
        <v>0</v>
      </c>
    </row>
    <row r="32" spans="3:32" x14ac:dyDescent="0.25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2"/>
        <v>0</v>
      </c>
      <c r="AF32" s="132">
        <f t="shared" si="3"/>
        <v>0</v>
      </c>
    </row>
    <row r="33" spans="3:32" x14ac:dyDescent="0.25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2"/>
        <v>0</v>
      </c>
      <c r="AF33" s="132">
        <f t="shared" si="3"/>
        <v>0</v>
      </c>
    </row>
    <row r="34" spans="3:32" x14ac:dyDescent="0.25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2"/>
        <v>0</v>
      </c>
      <c r="AF34" s="132">
        <f t="shared" si="3"/>
        <v>0</v>
      </c>
    </row>
    <row r="35" spans="3:32" x14ac:dyDescent="0.25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2"/>
        <v>0</v>
      </c>
      <c r="AF35" s="132">
        <f t="shared" si="3"/>
        <v>0</v>
      </c>
    </row>
    <row r="36" spans="3:32" x14ac:dyDescent="0.25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2"/>
        <v>0</v>
      </c>
      <c r="AF36" s="132">
        <f t="shared" si="3"/>
        <v>0</v>
      </c>
    </row>
    <row r="37" spans="3:32" x14ac:dyDescent="0.25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2"/>
        <v>0</v>
      </c>
      <c r="AF37" s="132">
        <f t="shared" si="3"/>
        <v>0</v>
      </c>
    </row>
    <row r="38" spans="3:32" x14ac:dyDescent="0.25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2"/>
        <v>0</v>
      </c>
      <c r="AF38" s="132">
        <f t="shared" si="3"/>
        <v>0</v>
      </c>
    </row>
    <row r="39" spans="3:32" x14ac:dyDescent="0.25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2"/>
        <v>0</v>
      </c>
      <c r="AF39" s="132">
        <f t="shared" si="3"/>
        <v>0</v>
      </c>
    </row>
    <row r="40" spans="3:32" x14ac:dyDescent="0.25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2"/>
        <v>0</v>
      </c>
      <c r="AF40" s="132">
        <f t="shared" si="3"/>
        <v>0</v>
      </c>
    </row>
    <row r="41" spans="3:32" x14ac:dyDescent="0.25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2"/>
        <v>0</v>
      </c>
      <c r="AF41" s="132">
        <f t="shared" si="3"/>
        <v>0</v>
      </c>
    </row>
    <row r="42" spans="3:32" x14ac:dyDescent="0.25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2"/>
        <v>0</v>
      </c>
      <c r="AF42" s="132">
        <f t="shared" si="3"/>
        <v>0</v>
      </c>
    </row>
    <row r="43" spans="3:32" x14ac:dyDescent="0.25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2"/>
        <v>0</v>
      </c>
      <c r="AF43" s="132">
        <f t="shared" si="3"/>
        <v>0</v>
      </c>
    </row>
    <row r="44" spans="3:32" x14ac:dyDescent="0.25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2"/>
        <v>0</v>
      </c>
      <c r="AF44" s="132">
        <f t="shared" si="3"/>
        <v>0</v>
      </c>
    </row>
    <row r="45" spans="3:32" x14ac:dyDescent="0.25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2"/>
        <v>0</v>
      </c>
      <c r="AF45" s="132">
        <f t="shared" si="3"/>
        <v>0</v>
      </c>
    </row>
    <row r="46" spans="3:32" x14ac:dyDescent="0.25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0</v>
      </c>
      <c r="F49" s="12">
        <f t="shared" ref="F49:AC49" si="4">COUNTIF(F12:F45,"✔")</f>
        <v>1</v>
      </c>
      <c r="G49" s="12">
        <f t="shared" si="4"/>
        <v>1</v>
      </c>
      <c r="H49" s="12">
        <f t="shared" si="4"/>
        <v>0</v>
      </c>
      <c r="I49" s="12">
        <f t="shared" si="4"/>
        <v>1</v>
      </c>
      <c r="J49" s="12">
        <f t="shared" si="4"/>
        <v>1</v>
      </c>
      <c r="K49" s="12">
        <f t="shared" si="4"/>
        <v>1</v>
      </c>
      <c r="L49" s="12">
        <f t="shared" si="4"/>
        <v>1</v>
      </c>
      <c r="M49" s="12">
        <f t="shared" si="4"/>
        <v>0</v>
      </c>
      <c r="N49" s="12">
        <f t="shared" si="4"/>
        <v>0</v>
      </c>
      <c r="O49" s="12">
        <f t="shared" si="4"/>
        <v>0</v>
      </c>
      <c r="P49" s="12">
        <f t="shared" si="4"/>
        <v>1</v>
      </c>
      <c r="Q49" s="12">
        <f t="shared" si="4"/>
        <v>0</v>
      </c>
      <c r="R49" s="12">
        <f t="shared" si="4"/>
        <v>1</v>
      </c>
      <c r="S49" s="12">
        <f t="shared" si="4"/>
        <v>1</v>
      </c>
      <c r="T49" s="12">
        <f t="shared" si="4"/>
        <v>0</v>
      </c>
      <c r="U49" s="12">
        <f t="shared" si="4"/>
        <v>1</v>
      </c>
      <c r="V49" s="12">
        <f t="shared" si="4"/>
        <v>1</v>
      </c>
      <c r="W49" s="12">
        <f t="shared" si="4"/>
        <v>1</v>
      </c>
      <c r="X49" s="12">
        <f t="shared" si="4"/>
        <v>0</v>
      </c>
      <c r="Y49" s="12">
        <f t="shared" si="4"/>
        <v>0</v>
      </c>
      <c r="Z49" s="12">
        <f t="shared" si="4"/>
        <v>0</v>
      </c>
      <c r="AA49" s="12">
        <f t="shared" si="4"/>
        <v>0</v>
      </c>
      <c r="AB49" s="12">
        <f t="shared" si="4"/>
        <v>0</v>
      </c>
      <c r="AC49" s="12">
        <f t="shared" si="4"/>
        <v>0</v>
      </c>
      <c r="AD49" s="20">
        <f>SUM(E49:AC49)</f>
        <v>12</v>
      </c>
      <c r="AE49" s="14">
        <f>AD49/$AD$52</f>
        <v>0.5714285714285714</v>
      </c>
    </row>
    <row r="50" spans="3:31" x14ac:dyDescent="0.25">
      <c r="C50" s="1"/>
      <c r="D50" s="69" t="s">
        <v>63</v>
      </c>
      <c r="E50" s="12">
        <f>COUNTIF(E12:E45,"X")</f>
        <v>1</v>
      </c>
      <c r="F50" s="12">
        <f t="shared" ref="F50:AC50" si="5">COUNTIF(F12:F45,"X")</f>
        <v>0</v>
      </c>
      <c r="G50" s="12">
        <f t="shared" si="5"/>
        <v>0</v>
      </c>
      <c r="H50" s="12">
        <f t="shared" si="5"/>
        <v>1</v>
      </c>
      <c r="I50" s="12">
        <f t="shared" si="5"/>
        <v>0</v>
      </c>
      <c r="J50" s="12">
        <f t="shared" si="5"/>
        <v>0</v>
      </c>
      <c r="K50" s="12">
        <f t="shared" si="5"/>
        <v>0</v>
      </c>
      <c r="L50" s="12">
        <f t="shared" si="5"/>
        <v>0</v>
      </c>
      <c r="M50" s="12">
        <f t="shared" si="5"/>
        <v>1</v>
      </c>
      <c r="N50" s="12">
        <f t="shared" si="5"/>
        <v>1</v>
      </c>
      <c r="O50" s="12">
        <f t="shared" si="5"/>
        <v>1</v>
      </c>
      <c r="P50" s="12">
        <f t="shared" si="5"/>
        <v>0</v>
      </c>
      <c r="Q50" s="12">
        <f t="shared" si="5"/>
        <v>1</v>
      </c>
      <c r="R50" s="12">
        <f t="shared" si="5"/>
        <v>0</v>
      </c>
      <c r="S50" s="12">
        <f t="shared" si="5"/>
        <v>0</v>
      </c>
      <c r="T50" s="12">
        <f t="shared" si="5"/>
        <v>1</v>
      </c>
      <c r="U50" s="12">
        <f t="shared" si="5"/>
        <v>0</v>
      </c>
      <c r="V50" s="12">
        <f t="shared" si="5"/>
        <v>0</v>
      </c>
      <c r="W50" s="12">
        <f t="shared" si="5"/>
        <v>0</v>
      </c>
      <c r="X50" s="12">
        <f t="shared" si="5"/>
        <v>1</v>
      </c>
      <c r="Y50" s="12">
        <f t="shared" si="5"/>
        <v>0</v>
      </c>
      <c r="Z50" s="12">
        <f t="shared" si="5"/>
        <v>0</v>
      </c>
      <c r="AA50" s="12">
        <f t="shared" si="5"/>
        <v>0</v>
      </c>
      <c r="AB50" s="12">
        <f t="shared" si="5"/>
        <v>0</v>
      </c>
      <c r="AC50" s="12">
        <f t="shared" si="5"/>
        <v>0</v>
      </c>
      <c r="AD50" s="21">
        <f t="shared" ref="AD50:AD51" si="6">SUM(E50:AC50)</f>
        <v>8</v>
      </c>
      <c r="AE50" s="15">
        <f>AD50/$AD$52</f>
        <v>0.38095238095238093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7">COUNTIF(F12:F45,"–")</f>
        <v>0</v>
      </c>
      <c r="G51" s="12">
        <f t="shared" si="7"/>
        <v>0</v>
      </c>
      <c r="H51" s="12">
        <f t="shared" si="7"/>
        <v>0</v>
      </c>
      <c r="I51" s="12">
        <f t="shared" si="7"/>
        <v>0</v>
      </c>
      <c r="J51" s="12">
        <f t="shared" si="7"/>
        <v>0</v>
      </c>
      <c r="K51" s="12">
        <f t="shared" si="7"/>
        <v>0</v>
      </c>
      <c r="L51" s="12">
        <f t="shared" si="7"/>
        <v>0</v>
      </c>
      <c r="M51" s="12">
        <f t="shared" si="7"/>
        <v>0</v>
      </c>
      <c r="N51" s="12">
        <f t="shared" si="7"/>
        <v>0</v>
      </c>
      <c r="O51" s="12">
        <f t="shared" si="7"/>
        <v>0</v>
      </c>
      <c r="P51" s="12">
        <f t="shared" si="7"/>
        <v>0</v>
      </c>
      <c r="Q51" s="12">
        <f t="shared" si="7"/>
        <v>0</v>
      </c>
      <c r="R51" s="12">
        <f t="shared" si="7"/>
        <v>0</v>
      </c>
      <c r="S51" s="12">
        <f t="shared" si="7"/>
        <v>0</v>
      </c>
      <c r="T51" s="12">
        <f t="shared" si="7"/>
        <v>0</v>
      </c>
      <c r="U51" s="12">
        <f t="shared" si="7"/>
        <v>0</v>
      </c>
      <c r="V51" s="12">
        <f t="shared" si="7"/>
        <v>0</v>
      </c>
      <c r="W51" s="12">
        <f t="shared" si="7"/>
        <v>0</v>
      </c>
      <c r="X51" s="12">
        <f t="shared" si="7"/>
        <v>0</v>
      </c>
      <c r="Y51" s="12">
        <f t="shared" si="7"/>
        <v>0</v>
      </c>
      <c r="Z51" s="12">
        <f t="shared" si="7"/>
        <v>0</v>
      </c>
      <c r="AA51" s="12">
        <f t="shared" si="7"/>
        <v>0</v>
      </c>
      <c r="AB51" s="12">
        <f t="shared" si="7"/>
        <v>1</v>
      </c>
      <c r="AC51" s="12">
        <f t="shared" si="7"/>
        <v>0</v>
      </c>
      <c r="AD51" s="44">
        <f t="shared" si="6"/>
        <v>1</v>
      </c>
      <c r="AE51" s="17">
        <f t="shared" ref="AE51:AE52" si="8">AD51/$AD$52</f>
        <v>4.7619047619047616E-2</v>
      </c>
    </row>
    <row r="52" spans="3:31" x14ac:dyDescent="0.25">
      <c r="C52" s="1"/>
      <c r="D52" s="13" t="s">
        <v>30</v>
      </c>
      <c r="E52" s="22">
        <f t="shared" ref="E52:AD52" si="9">SUM(E49:E51)</f>
        <v>1</v>
      </c>
      <c r="F52" s="22">
        <f t="shared" si="9"/>
        <v>1</v>
      </c>
      <c r="G52" s="22">
        <f t="shared" si="9"/>
        <v>1</v>
      </c>
      <c r="H52" s="22">
        <f t="shared" si="9"/>
        <v>1</v>
      </c>
      <c r="I52" s="22">
        <f t="shared" si="9"/>
        <v>1</v>
      </c>
      <c r="J52" s="22">
        <f t="shared" si="9"/>
        <v>1</v>
      </c>
      <c r="K52" s="22">
        <f t="shared" si="9"/>
        <v>1</v>
      </c>
      <c r="L52" s="22">
        <f t="shared" si="9"/>
        <v>1</v>
      </c>
      <c r="M52" s="22">
        <f t="shared" si="9"/>
        <v>1</v>
      </c>
      <c r="N52" s="22">
        <f t="shared" si="9"/>
        <v>1</v>
      </c>
      <c r="O52" s="22">
        <f t="shared" si="9"/>
        <v>1</v>
      </c>
      <c r="P52" s="22">
        <f t="shared" si="9"/>
        <v>1</v>
      </c>
      <c r="Q52" s="22">
        <f t="shared" si="9"/>
        <v>1</v>
      </c>
      <c r="R52" s="22">
        <f t="shared" si="9"/>
        <v>1</v>
      </c>
      <c r="S52" s="22">
        <f t="shared" si="9"/>
        <v>1</v>
      </c>
      <c r="T52" s="22">
        <f t="shared" si="9"/>
        <v>1</v>
      </c>
      <c r="U52" s="22">
        <f t="shared" si="9"/>
        <v>1</v>
      </c>
      <c r="V52" s="22">
        <f t="shared" si="9"/>
        <v>1</v>
      </c>
      <c r="W52" s="22">
        <f t="shared" si="9"/>
        <v>1</v>
      </c>
      <c r="X52" s="22">
        <f t="shared" si="9"/>
        <v>1</v>
      </c>
      <c r="Y52" s="22">
        <f t="shared" si="9"/>
        <v>0</v>
      </c>
      <c r="Z52" s="22">
        <f t="shared" si="9"/>
        <v>0</v>
      </c>
      <c r="AA52" s="22">
        <f t="shared" si="9"/>
        <v>0</v>
      </c>
      <c r="AB52" s="22">
        <f t="shared" si="9"/>
        <v>1</v>
      </c>
      <c r="AC52" s="22">
        <f t="shared" si="9"/>
        <v>0</v>
      </c>
      <c r="AD52" s="23">
        <f t="shared" si="9"/>
        <v>21</v>
      </c>
      <c r="AE52" s="34">
        <f t="shared" si="8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2" t="s">
        <v>26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4"/>
    </row>
    <row r="57" spans="3:31" ht="23.25" customHeight="1" x14ac:dyDescent="0.25">
      <c r="C57" s="1"/>
      <c r="D57" s="1"/>
      <c r="E57" s="195" t="s">
        <v>27</v>
      </c>
      <c r="F57" s="196"/>
      <c r="G57" s="196"/>
      <c r="H57" s="196"/>
      <c r="I57" s="196"/>
      <c r="J57" s="197"/>
      <c r="K57" s="236" t="s">
        <v>28</v>
      </c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33" t="s">
        <v>33</v>
      </c>
      <c r="W57" s="234"/>
      <c r="X57" s="234"/>
      <c r="Y57" s="234"/>
      <c r="Z57" s="234"/>
      <c r="AA57" s="234"/>
      <c r="AB57" s="234"/>
      <c r="AC57" s="235"/>
    </row>
    <row r="58" spans="3:31" x14ac:dyDescent="0.25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51" t="s">
        <v>35</v>
      </c>
      <c r="E59" s="200">
        <f>SUM(E49,J49,O49,T49,Y49,AA49)</f>
        <v>1</v>
      </c>
      <c r="F59" s="200"/>
      <c r="G59" s="200"/>
      <c r="H59" s="200"/>
      <c r="I59" s="200"/>
      <c r="J59" s="200"/>
      <c r="K59" s="200">
        <f>SUM(F49,G49,K49,L49,M49,P49,Q49,R49,U49,W49,Z49)</f>
        <v>8</v>
      </c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>
        <f>SUM(H49,I49,N49,S49,V49,X49,AB49,AC49)</f>
        <v>3</v>
      </c>
      <c r="W59" s="200"/>
      <c r="X59" s="200"/>
      <c r="Y59" s="200"/>
      <c r="Z59" s="200"/>
      <c r="AA59" s="200"/>
      <c r="AB59" s="200"/>
      <c r="AC59" s="200"/>
      <c r="AD59" s="19">
        <f>SUM(E59:AC59)</f>
        <v>12</v>
      </c>
    </row>
    <row r="60" spans="3:31" ht="15.75" customHeight="1" x14ac:dyDescent="0.25">
      <c r="C60" s="1"/>
      <c r="D60" s="81" t="s">
        <v>57</v>
      </c>
      <c r="E60" s="178">
        <f>SUM(E50,J50,O50,T50,Y50,AA50)</f>
        <v>3</v>
      </c>
      <c r="F60" s="178"/>
      <c r="G60" s="178"/>
      <c r="H60" s="178"/>
      <c r="I60" s="178"/>
      <c r="J60" s="178"/>
      <c r="K60" s="178">
        <f>SUM(F50,G50,K50,L50,M50,P50,Q50,R50,U50,W50,Z50)</f>
        <v>2</v>
      </c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>
        <f>SUM(H50,I50,N50,S50,V50,X50,AB50,AC50)</f>
        <v>3</v>
      </c>
      <c r="W60" s="178"/>
      <c r="X60" s="178"/>
      <c r="Y60" s="178"/>
      <c r="Z60" s="178"/>
      <c r="AA60" s="178"/>
      <c r="AB60" s="178"/>
      <c r="AC60" s="178"/>
      <c r="AD60" s="24">
        <f t="shared" ref="AD60:AD61" si="10">SUM(E60:AC60)</f>
        <v>8</v>
      </c>
    </row>
    <row r="61" spans="3:31" ht="18.75" x14ac:dyDescent="0.3">
      <c r="C61" s="1"/>
      <c r="D61" s="52" t="s">
        <v>32</v>
      </c>
      <c r="E61" s="199">
        <f>SUM(E51,J51,O51,T51,Y51,AA51)</f>
        <v>0</v>
      </c>
      <c r="F61" s="199"/>
      <c r="G61" s="199"/>
      <c r="H61" s="199"/>
      <c r="I61" s="199"/>
      <c r="J61" s="199"/>
      <c r="K61" s="199">
        <f>SUM(F51,G51,K51,L51,M51,P51,Q51,R51,U51,W51,Z51)</f>
        <v>0</v>
      </c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>
        <f>SUM(H51,I51,N51,S51,V51,X51,AB51,AC51)</f>
        <v>1</v>
      </c>
      <c r="W61" s="199"/>
      <c r="X61" s="199"/>
      <c r="Y61" s="199"/>
      <c r="Z61" s="199"/>
      <c r="AA61" s="199"/>
      <c r="AB61" s="199"/>
      <c r="AC61" s="199"/>
      <c r="AD61" s="41">
        <f t="shared" si="10"/>
        <v>1</v>
      </c>
    </row>
    <row r="62" spans="3:31" x14ac:dyDescent="0.25">
      <c r="C62" s="1"/>
      <c r="D62" s="53" t="s">
        <v>29</v>
      </c>
      <c r="E62" s="226">
        <f>SUM(E59:J61)</f>
        <v>4</v>
      </c>
      <c r="F62" s="226"/>
      <c r="G62" s="226"/>
      <c r="H62" s="226"/>
      <c r="I62" s="226"/>
      <c r="J62" s="226"/>
      <c r="K62" s="226">
        <f>SUM(K59:U61)</f>
        <v>10</v>
      </c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>
        <f>SUM(V59:AC61)</f>
        <v>7</v>
      </c>
      <c r="W62" s="226"/>
      <c r="X62" s="226"/>
      <c r="Y62" s="226"/>
      <c r="Z62" s="226"/>
      <c r="AA62" s="226"/>
      <c r="AB62" s="226"/>
      <c r="AC62" s="226"/>
      <c r="AD62" s="18">
        <f>SUM(E62:AC62)</f>
        <v>21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 x14ac:dyDescent="0.25">
      <c r="E65" s="47" t="s">
        <v>37</v>
      </c>
      <c r="F65" s="48" t="s">
        <v>28</v>
      </c>
      <c r="G65" s="49" t="s">
        <v>33</v>
      </c>
    </row>
    <row r="66" spans="4:7" x14ac:dyDescent="0.25">
      <c r="D66" s="27" t="s">
        <v>35</v>
      </c>
      <c r="E66" s="37">
        <f>E59/$E$62</f>
        <v>0.25</v>
      </c>
      <c r="F66" s="37">
        <f>K59/$K$62</f>
        <v>0.8</v>
      </c>
      <c r="G66" s="37">
        <f>V59/$V$62</f>
        <v>0.42857142857142855</v>
      </c>
    </row>
    <row r="67" spans="4:7" x14ac:dyDescent="0.25">
      <c r="D67" s="75" t="s">
        <v>56</v>
      </c>
      <c r="E67" s="40">
        <f>E60/$E$62</f>
        <v>0.75</v>
      </c>
      <c r="F67" s="37">
        <f>K60/$K$62</f>
        <v>0.2</v>
      </c>
      <c r="G67" s="37">
        <f>V60/$V$62</f>
        <v>0.42857142857142855</v>
      </c>
    </row>
    <row r="68" spans="4:7" ht="18.75" x14ac:dyDescent="0.3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0.14285714285714285</v>
      </c>
    </row>
    <row r="69" spans="4:7" x14ac:dyDescent="0.25">
      <c r="E69" s="109">
        <f>SUM(E66:E68)</f>
        <v>1</v>
      </c>
      <c r="F69" s="109">
        <f t="shared" ref="F69:G69" si="11">SUM(F66:F68)</f>
        <v>1</v>
      </c>
      <c r="G69" s="109">
        <f t="shared" si="11"/>
        <v>1</v>
      </c>
    </row>
    <row r="85" spans="4:30" ht="18.75" x14ac:dyDescent="0.3">
      <c r="D85" s="188" t="s">
        <v>71</v>
      </c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</row>
    <row r="86" spans="4:30" ht="33.6" customHeight="1" x14ac:dyDescent="0.25">
      <c r="D86" s="209" t="s">
        <v>83</v>
      </c>
      <c r="E86" s="210"/>
      <c r="F86" s="210"/>
      <c r="G86" s="211"/>
      <c r="H86" s="214" t="s">
        <v>123</v>
      </c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5"/>
    </row>
    <row r="87" spans="4:30" ht="33.6" customHeight="1" x14ac:dyDescent="0.25">
      <c r="D87" s="189" t="s">
        <v>80</v>
      </c>
      <c r="E87" s="189"/>
      <c r="F87" s="189"/>
      <c r="G87" s="189"/>
      <c r="H87" s="212" t="s">
        <v>124</v>
      </c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3"/>
    </row>
    <row r="88" spans="4:30" ht="33.6" customHeight="1" x14ac:dyDescent="0.25">
      <c r="D88" s="189" t="s">
        <v>82</v>
      </c>
      <c r="E88" s="189"/>
      <c r="F88" s="189"/>
      <c r="G88" s="189"/>
      <c r="H88" s="190" t="s">
        <v>125</v>
      </c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1"/>
    </row>
    <row r="89" spans="4:30" ht="33.6" customHeight="1" x14ac:dyDescent="0.25">
      <c r="D89" s="189" t="s">
        <v>70</v>
      </c>
      <c r="E89" s="189"/>
      <c r="F89" s="189"/>
      <c r="G89" s="189"/>
      <c r="H89" s="190" t="s">
        <v>122</v>
      </c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1"/>
    </row>
    <row r="90" spans="4:30" ht="33.6" customHeight="1" x14ac:dyDescent="0.25">
      <c r="D90" s="189" t="s">
        <v>81</v>
      </c>
      <c r="E90" s="189"/>
      <c r="F90" s="189"/>
      <c r="G90" s="189"/>
      <c r="H90" s="190" t="s">
        <v>121</v>
      </c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  <c r="AC90" s="190"/>
      <c r="AD90" s="191"/>
    </row>
    <row r="91" spans="4:30" x14ac:dyDescent="0.25">
      <c r="D91" s="134"/>
    </row>
    <row r="92" spans="4:30" x14ac:dyDescent="0.25">
      <c r="Z92" s="137"/>
      <c r="AA92" s="138"/>
      <c r="AB92" s="138"/>
      <c r="AC92" s="138"/>
      <c r="AD92" s="138"/>
    </row>
  </sheetData>
  <mergeCells count="45"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  <mergeCell ref="Y10:AC10"/>
    <mergeCell ref="AD10:AF10"/>
    <mergeCell ref="C10:D10"/>
    <mergeCell ref="E10:I10"/>
    <mergeCell ref="J10:N10"/>
    <mergeCell ref="O10:S10"/>
    <mergeCell ref="T10:X10"/>
    <mergeCell ref="AH12:AI12"/>
    <mergeCell ref="V57:AC57"/>
    <mergeCell ref="K57:U57"/>
    <mergeCell ref="E57:J57"/>
    <mergeCell ref="E59:J59"/>
    <mergeCell ref="V59:AC59"/>
    <mergeCell ref="K59:U59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K60:U60"/>
    <mergeCell ref="E56:AC56"/>
    <mergeCell ref="E62:J62"/>
    <mergeCell ref="E60:J60"/>
    <mergeCell ref="V60:AC60"/>
  </mergeCells>
  <dataValidations count="1">
    <dataValidation type="list" allowBlank="1" showInputMessage="1" showErrorMessage="1" sqref="E12:AC45" xr:uid="{CF255ECB-62D3-5C44-9251-6DE5A756D152}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AI99"/>
  <sheetViews>
    <sheetView topLeftCell="D1" zoomScale="72" zoomScaleNormal="72" workbookViewId="0">
      <selection activeCell="E7" sqref="E7:P7"/>
    </sheetView>
  </sheetViews>
  <sheetFormatPr baseColWidth="10" defaultRowHeight="15" x14ac:dyDescent="0.2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 x14ac:dyDescent="0.25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 x14ac:dyDescent="0.5">
      <c r="D2" s="249" t="s">
        <v>64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</row>
    <row r="3" spans="1:35" s="148" customFormat="1" x14ac:dyDescent="0.25"/>
    <row r="4" spans="1:35" s="148" customFormat="1" x14ac:dyDescent="0.25"/>
    <row r="5" spans="1:35" s="148" customFormat="1" x14ac:dyDescent="0.25"/>
    <row r="6" spans="1:35" s="148" customFormat="1" x14ac:dyDescent="0.25">
      <c r="AD6" s="150"/>
    </row>
    <row r="7" spans="1:35" ht="22.15" customHeight="1" x14ac:dyDescent="0.35">
      <c r="D7" s="135" t="s">
        <v>68</v>
      </c>
      <c r="E7" s="166" t="s">
        <v>142</v>
      </c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8"/>
      <c r="R7" s="165" t="s">
        <v>69</v>
      </c>
      <c r="S7" s="165"/>
      <c r="T7" s="165"/>
      <c r="U7" s="165"/>
      <c r="V7" s="165"/>
      <c r="X7" s="161">
        <v>1</v>
      </c>
      <c r="Y7" s="162"/>
      <c r="AD7" s="87"/>
    </row>
    <row r="8" spans="1:35" ht="22.15" customHeight="1" x14ac:dyDescent="0.35">
      <c r="D8" s="136" t="s">
        <v>47</v>
      </c>
      <c r="E8" s="164" t="s">
        <v>98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56"/>
      <c r="R8" s="165" t="s">
        <v>78</v>
      </c>
      <c r="S8" s="165"/>
      <c r="T8" s="165"/>
      <c r="U8" s="165"/>
      <c r="V8" s="165"/>
      <c r="X8" s="161" t="s">
        <v>99</v>
      </c>
      <c r="Y8" s="162"/>
      <c r="Z8" s="68"/>
      <c r="AA8" s="68"/>
      <c r="AD8" s="160"/>
      <c r="AE8" s="160"/>
      <c r="AF8" s="160"/>
      <c r="AG8" s="160"/>
      <c r="AH8" s="160"/>
    </row>
    <row r="9" spans="1:35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 x14ac:dyDescent="0.25">
      <c r="A10" s="56"/>
      <c r="B10" s="56"/>
      <c r="C10" s="251" t="s">
        <v>38</v>
      </c>
      <c r="D10" s="252"/>
      <c r="E10" s="229" t="s">
        <v>84</v>
      </c>
      <c r="F10" s="230"/>
      <c r="G10" s="230"/>
      <c r="H10" s="230"/>
      <c r="I10" s="231"/>
      <c r="J10" s="229" t="s">
        <v>85</v>
      </c>
      <c r="K10" s="230"/>
      <c r="L10" s="230"/>
      <c r="M10" s="230"/>
      <c r="N10" s="231"/>
      <c r="O10" s="229" t="s">
        <v>86</v>
      </c>
      <c r="P10" s="230"/>
      <c r="Q10" s="230"/>
      <c r="R10" s="230"/>
      <c r="S10" s="231"/>
      <c r="T10" s="229" t="s">
        <v>87</v>
      </c>
      <c r="U10" s="230"/>
      <c r="V10" s="230"/>
      <c r="W10" s="230"/>
      <c r="X10" s="231"/>
      <c r="Y10" s="229" t="s">
        <v>88</v>
      </c>
      <c r="Z10" s="230"/>
      <c r="AA10" s="230"/>
      <c r="AB10" s="230"/>
      <c r="AC10" s="231"/>
      <c r="AD10" s="250" t="s">
        <v>41</v>
      </c>
      <c r="AE10" s="250"/>
      <c r="AF10" s="250"/>
    </row>
    <row r="11" spans="1:35" ht="15.75" thickBot="1" x14ac:dyDescent="0.3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 x14ac:dyDescent="0.25">
      <c r="A12" s="56"/>
      <c r="B12" s="56"/>
      <c r="C12" s="57">
        <v>1</v>
      </c>
      <c r="D12" s="157" t="s">
        <v>115</v>
      </c>
      <c r="E12" s="67" t="s">
        <v>44</v>
      </c>
      <c r="F12" s="67" t="s">
        <v>51</v>
      </c>
      <c r="G12" s="67" t="s">
        <v>51</v>
      </c>
      <c r="H12" s="67" t="s">
        <v>44</v>
      </c>
      <c r="I12" s="67" t="s">
        <v>44</v>
      </c>
      <c r="J12" s="67" t="s">
        <v>51</v>
      </c>
      <c r="K12" s="67" t="s">
        <v>51</v>
      </c>
      <c r="L12" s="67" t="s">
        <v>44</v>
      </c>
      <c r="M12" s="67" t="s">
        <v>44</v>
      </c>
      <c r="N12" s="67" t="s">
        <v>44</v>
      </c>
      <c r="O12" s="67"/>
      <c r="P12" s="67" t="s">
        <v>44</v>
      </c>
      <c r="Q12" s="67" t="s">
        <v>51</v>
      </c>
      <c r="R12" s="67" t="s">
        <v>51</v>
      </c>
      <c r="S12" s="67" t="s">
        <v>44</v>
      </c>
      <c r="T12" s="67" t="s">
        <v>51</v>
      </c>
      <c r="U12" s="67" t="s">
        <v>51</v>
      </c>
      <c r="V12" s="67" t="s">
        <v>44</v>
      </c>
      <c r="W12" s="67" t="s">
        <v>44</v>
      </c>
      <c r="X12" s="67" t="s">
        <v>51</v>
      </c>
      <c r="Y12" s="67" t="s">
        <v>51</v>
      </c>
      <c r="Z12" s="67" t="s">
        <v>44</v>
      </c>
      <c r="AA12" s="67" t="s">
        <v>44</v>
      </c>
      <c r="AB12" s="67" t="s">
        <v>44</v>
      </c>
      <c r="AC12" s="67" t="s">
        <v>51</v>
      </c>
      <c r="AD12" s="128">
        <f>COUNTIF(E12:AC12,"✔")</f>
        <v>11</v>
      </c>
      <c r="AE12" s="130">
        <f>COUNTIF(E12:AC12,"X")</f>
        <v>13</v>
      </c>
      <c r="AF12" s="132">
        <f>COUNTIF(E12:AC12,"–")</f>
        <v>0</v>
      </c>
      <c r="AH12" s="158" t="s">
        <v>46</v>
      </c>
      <c r="AI12" s="159"/>
    </row>
    <row r="13" spans="1:35" ht="18" customHeight="1" x14ac:dyDescent="0.25">
      <c r="A13" s="56"/>
      <c r="B13" s="56"/>
      <c r="C13" s="57">
        <v>2</v>
      </c>
      <c r="D13" s="55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128">
        <f t="shared" ref="AD13:AD45" si="0">COUNTIF(E13:AC13,"✔")</f>
        <v>0</v>
      </c>
      <c r="AE13" s="130">
        <f t="shared" ref="AE13:AE45" si="1">COUNTIF(E13:AC13,"X")</f>
        <v>0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 x14ac:dyDescent="0.25">
      <c r="A14" s="56"/>
      <c r="B14" s="56"/>
      <c r="C14" s="57">
        <v>3</v>
      </c>
      <c r="D14" s="5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28">
        <f t="shared" si="0"/>
        <v>0</v>
      </c>
      <c r="AE14" s="130">
        <f t="shared" si="1"/>
        <v>0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 x14ac:dyDescent="0.3">
      <c r="A15" s="56"/>
      <c r="B15" s="56"/>
      <c r="C15" s="57">
        <v>4</v>
      </c>
      <c r="D15" s="55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1"/>
        <v>0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 x14ac:dyDescent="0.25">
      <c r="A16" s="56"/>
      <c r="B16" s="56"/>
      <c r="C16" s="57">
        <v>5</v>
      </c>
      <c r="D16" s="55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128">
        <f t="shared" si="0"/>
        <v>0</v>
      </c>
      <c r="AE16" s="130">
        <f t="shared" si="1"/>
        <v>0</v>
      </c>
      <c r="AF16" s="132">
        <f t="shared" si="2"/>
        <v>0</v>
      </c>
      <c r="AH16" s="62"/>
      <c r="AI16" s="62"/>
    </row>
    <row r="17" spans="1:32" ht="18" customHeight="1" x14ac:dyDescent="0.25">
      <c r="A17" s="56"/>
      <c r="B17" s="56"/>
      <c r="C17" s="57">
        <v>6</v>
      </c>
      <c r="D17" s="55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128">
        <f t="shared" si="0"/>
        <v>0</v>
      </c>
      <c r="AE17" s="130">
        <f t="shared" si="1"/>
        <v>0</v>
      </c>
      <c r="AF17" s="132">
        <f t="shared" si="2"/>
        <v>0</v>
      </c>
    </row>
    <row r="18" spans="1:32" ht="18" customHeight="1" x14ac:dyDescent="0.25">
      <c r="A18" s="56"/>
      <c r="B18" s="56"/>
      <c r="C18" s="57">
        <v>7</v>
      </c>
      <c r="D18" s="55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128">
        <f t="shared" si="0"/>
        <v>0</v>
      </c>
      <c r="AE18" s="130">
        <f t="shared" si="1"/>
        <v>0</v>
      </c>
      <c r="AF18" s="132">
        <f t="shared" si="2"/>
        <v>0</v>
      </c>
    </row>
    <row r="19" spans="1:32" ht="18" customHeight="1" x14ac:dyDescent="0.25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 x14ac:dyDescent="0.25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 x14ac:dyDescent="0.25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 x14ac:dyDescent="0.25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 x14ac:dyDescent="0.25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 x14ac:dyDescent="0.25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 x14ac:dyDescent="0.25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 x14ac:dyDescent="0.25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 x14ac:dyDescent="0.25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 x14ac:dyDescent="0.25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 x14ac:dyDescent="0.25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 x14ac:dyDescent="0.25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 x14ac:dyDescent="0.25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 x14ac:dyDescent="0.25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 x14ac:dyDescent="0.25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 x14ac:dyDescent="0.25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 x14ac:dyDescent="0.25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 x14ac:dyDescent="0.25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 x14ac:dyDescent="0.25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 x14ac:dyDescent="0.25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 x14ac:dyDescent="0.25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 x14ac:dyDescent="0.25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 x14ac:dyDescent="0.25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 x14ac:dyDescent="0.25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 x14ac:dyDescent="0.25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 x14ac:dyDescent="0.25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 x14ac:dyDescent="0.25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 x14ac:dyDescent="0.25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x14ac:dyDescent="0.25">
      <c r="C49" s="1"/>
      <c r="D49" s="10" t="s">
        <v>35</v>
      </c>
      <c r="E49" s="12">
        <f>COUNTIF(E12:E45,"✔")</f>
        <v>0</v>
      </c>
      <c r="F49" s="12">
        <f t="shared" ref="F49:AC49" si="3">COUNTIF(F12:F45,"✔")</f>
        <v>1</v>
      </c>
      <c r="G49" s="12">
        <f t="shared" si="3"/>
        <v>1</v>
      </c>
      <c r="H49" s="12">
        <f t="shared" si="3"/>
        <v>0</v>
      </c>
      <c r="I49" s="12">
        <f t="shared" si="3"/>
        <v>0</v>
      </c>
      <c r="J49" s="12">
        <f t="shared" si="3"/>
        <v>1</v>
      </c>
      <c r="K49" s="12">
        <f t="shared" si="3"/>
        <v>1</v>
      </c>
      <c r="L49" s="12">
        <f t="shared" si="3"/>
        <v>0</v>
      </c>
      <c r="M49" s="12">
        <f t="shared" si="3"/>
        <v>0</v>
      </c>
      <c r="N49" s="12">
        <f t="shared" si="3"/>
        <v>0</v>
      </c>
      <c r="O49" s="12">
        <f t="shared" si="3"/>
        <v>0</v>
      </c>
      <c r="P49" s="12">
        <f t="shared" si="3"/>
        <v>0</v>
      </c>
      <c r="Q49" s="12">
        <f t="shared" si="3"/>
        <v>1</v>
      </c>
      <c r="R49" s="12">
        <f t="shared" si="3"/>
        <v>1</v>
      </c>
      <c r="S49" s="12">
        <f t="shared" si="3"/>
        <v>0</v>
      </c>
      <c r="T49" s="12">
        <f t="shared" si="3"/>
        <v>1</v>
      </c>
      <c r="U49" s="12">
        <f t="shared" si="3"/>
        <v>1</v>
      </c>
      <c r="V49" s="12">
        <f t="shared" si="3"/>
        <v>0</v>
      </c>
      <c r="W49" s="12">
        <f t="shared" si="3"/>
        <v>0</v>
      </c>
      <c r="X49" s="12">
        <f t="shared" si="3"/>
        <v>1</v>
      </c>
      <c r="Y49" s="12">
        <f t="shared" si="3"/>
        <v>1</v>
      </c>
      <c r="Z49" s="12">
        <f t="shared" si="3"/>
        <v>0</v>
      </c>
      <c r="AA49" s="12">
        <f t="shared" si="3"/>
        <v>0</v>
      </c>
      <c r="AB49" s="12">
        <f t="shared" si="3"/>
        <v>0</v>
      </c>
      <c r="AC49" s="12">
        <f t="shared" si="3"/>
        <v>1</v>
      </c>
      <c r="AD49" s="20">
        <f>SUM(E49:AC49)</f>
        <v>11</v>
      </c>
      <c r="AE49" s="14">
        <f>AD49/$AD$52</f>
        <v>0.45833333333333331</v>
      </c>
    </row>
    <row r="50" spans="3:31" x14ac:dyDescent="0.25">
      <c r="C50" s="1"/>
      <c r="D50" s="69" t="s">
        <v>65</v>
      </c>
      <c r="E50" s="12">
        <f>COUNTIF(E12:E45,"X")</f>
        <v>1</v>
      </c>
      <c r="F50" s="12">
        <f t="shared" ref="F50:AC50" si="4">COUNTIF(F12:F45,"X")</f>
        <v>0</v>
      </c>
      <c r="G50" s="12">
        <f t="shared" si="4"/>
        <v>0</v>
      </c>
      <c r="H50" s="12">
        <f t="shared" si="4"/>
        <v>1</v>
      </c>
      <c r="I50" s="12">
        <f t="shared" si="4"/>
        <v>1</v>
      </c>
      <c r="J50" s="12">
        <f t="shared" si="4"/>
        <v>0</v>
      </c>
      <c r="K50" s="12">
        <f t="shared" si="4"/>
        <v>0</v>
      </c>
      <c r="L50" s="12">
        <f t="shared" si="4"/>
        <v>1</v>
      </c>
      <c r="M50" s="12">
        <f t="shared" si="4"/>
        <v>1</v>
      </c>
      <c r="N50" s="12">
        <f t="shared" si="4"/>
        <v>1</v>
      </c>
      <c r="O50" s="12">
        <f t="shared" si="4"/>
        <v>0</v>
      </c>
      <c r="P50" s="12">
        <f t="shared" si="4"/>
        <v>1</v>
      </c>
      <c r="Q50" s="12">
        <f t="shared" si="4"/>
        <v>0</v>
      </c>
      <c r="R50" s="12">
        <f t="shared" si="4"/>
        <v>0</v>
      </c>
      <c r="S50" s="12">
        <f t="shared" si="4"/>
        <v>1</v>
      </c>
      <c r="T50" s="12">
        <f t="shared" si="4"/>
        <v>0</v>
      </c>
      <c r="U50" s="12">
        <f t="shared" si="4"/>
        <v>0</v>
      </c>
      <c r="V50" s="12">
        <f t="shared" si="4"/>
        <v>1</v>
      </c>
      <c r="W50" s="12">
        <f t="shared" si="4"/>
        <v>1</v>
      </c>
      <c r="X50" s="12">
        <f t="shared" si="4"/>
        <v>0</v>
      </c>
      <c r="Y50" s="12">
        <f t="shared" si="4"/>
        <v>0</v>
      </c>
      <c r="Z50" s="12">
        <f t="shared" si="4"/>
        <v>1</v>
      </c>
      <c r="AA50" s="12">
        <f t="shared" si="4"/>
        <v>1</v>
      </c>
      <c r="AB50" s="12">
        <f t="shared" si="4"/>
        <v>1</v>
      </c>
      <c r="AC50" s="12">
        <f t="shared" si="4"/>
        <v>0</v>
      </c>
      <c r="AD50" s="21">
        <f t="shared" ref="AD50:AD51" si="5">SUM(E50:AC50)</f>
        <v>13</v>
      </c>
      <c r="AE50" s="15">
        <f>AD50/$AD$52</f>
        <v>0.54166666666666663</v>
      </c>
    </row>
    <row r="51" spans="3:31" ht="18.75" x14ac:dyDescent="0.3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 x14ac:dyDescent="0.25">
      <c r="C52" s="1"/>
      <c r="D52" s="13" t="s">
        <v>30</v>
      </c>
      <c r="E52" s="22">
        <f t="shared" ref="E52:AD52" si="8">SUM(E49:E51)</f>
        <v>1</v>
      </c>
      <c r="F52" s="22">
        <f t="shared" si="8"/>
        <v>1</v>
      </c>
      <c r="G52" s="22">
        <f t="shared" si="8"/>
        <v>1</v>
      </c>
      <c r="H52" s="22">
        <f t="shared" si="8"/>
        <v>1</v>
      </c>
      <c r="I52" s="22">
        <f t="shared" si="8"/>
        <v>1</v>
      </c>
      <c r="J52" s="22">
        <f t="shared" si="8"/>
        <v>1</v>
      </c>
      <c r="K52" s="22">
        <f t="shared" si="8"/>
        <v>1</v>
      </c>
      <c r="L52" s="22">
        <f t="shared" si="8"/>
        <v>1</v>
      </c>
      <c r="M52" s="22">
        <f t="shared" si="8"/>
        <v>1</v>
      </c>
      <c r="N52" s="22">
        <f t="shared" si="8"/>
        <v>1</v>
      </c>
      <c r="O52" s="22">
        <f t="shared" si="8"/>
        <v>0</v>
      </c>
      <c r="P52" s="22">
        <f t="shared" si="8"/>
        <v>1</v>
      </c>
      <c r="Q52" s="22">
        <f t="shared" si="8"/>
        <v>1</v>
      </c>
      <c r="R52" s="22">
        <f t="shared" si="8"/>
        <v>1</v>
      </c>
      <c r="S52" s="22">
        <f t="shared" si="8"/>
        <v>1</v>
      </c>
      <c r="T52" s="22">
        <f t="shared" si="8"/>
        <v>1</v>
      </c>
      <c r="U52" s="22">
        <f t="shared" si="8"/>
        <v>1</v>
      </c>
      <c r="V52" s="22">
        <f t="shared" si="8"/>
        <v>1</v>
      </c>
      <c r="W52" s="22">
        <f t="shared" si="8"/>
        <v>1</v>
      </c>
      <c r="X52" s="22">
        <f t="shared" si="8"/>
        <v>1</v>
      </c>
      <c r="Y52" s="22">
        <f t="shared" si="8"/>
        <v>1</v>
      </c>
      <c r="Z52" s="22">
        <f t="shared" si="8"/>
        <v>1</v>
      </c>
      <c r="AA52" s="22">
        <f t="shared" si="8"/>
        <v>1</v>
      </c>
      <c r="AB52" s="22">
        <f t="shared" si="8"/>
        <v>1</v>
      </c>
      <c r="AC52" s="22">
        <f t="shared" si="8"/>
        <v>1</v>
      </c>
      <c r="AD52" s="23">
        <f t="shared" si="8"/>
        <v>24</v>
      </c>
      <c r="AE52" s="34">
        <f t="shared" si="7"/>
        <v>1</v>
      </c>
    </row>
    <row r="53" spans="3:31" x14ac:dyDescent="0.25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 x14ac:dyDescent="0.25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 x14ac:dyDescent="0.25">
      <c r="C56" s="1"/>
      <c r="D56" s="1"/>
      <c r="E56" s="192" t="s">
        <v>26</v>
      </c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4"/>
    </row>
    <row r="57" spans="3:31" ht="23.25" customHeight="1" x14ac:dyDescent="0.25">
      <c r="C57" s="1"/>
      <c r="D57" s="1"/>
      <c r="E57" s="195" t="s">
        <v>27</v>
      </c>
      <c r="F57" s="196"/>
      <c r="G57" s="196"/>
      <c r="H57" s="196"/>
      <c r="I57" s="197"/>
      <c r="J57" s="256" t="s">
        <v>28</v>
      </c>
      <c r="K57" s="206"/>
      <c r="L57" s="206"/>
      <c r="M57" s="206"/>
      <c r="N57" s="206"/>
      <c r="O57" s="206"/>
      <c r="P57" s="206"/>
      <c r="Q57" s="206"/>
      <c r="R57" s="206"/>
      <c r="S57" s="206"/>
      <c r="T57" s="207"/>
      <c r="U57" s="233" t="s">
        <v>33</v>
      </c>
      <c r="V57" s="234"/>
      <c r="W57" s="234"/>
      <c r="X57" s="234"/>
      <c r="Y57" s="234"/>
      <c r="Z57" s="234"/>
      <c r="AA57" s="234"/>
      <c r="AB57" s="234"/>
      <c r="AC57" s="235"/>
    </row>
    <row r="58" spans="3:31" x14ac:dyDescent="0.25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 x14ac:dyDescent="0.25">
      <c r="C59" s="1"/>
      <c r="D59" s="27" t="s">
        <v>35</v>
      </c>
      <c r="E59" s="182">
        <f>SUM(E49,F49,J49,O49,T49)</f>
        <v>3</v>
      </c>
      <c r="F59" s="183"/>
      <c r="G59" s="183"/>
      <c r="H59" s="183"/>
      <c r="I59" s="184"/>
      <c r="J59" s="182">
        <f>SUM(G49,K49,L49,P49,R49,U49,V49,W49,Y49,Z49,AA49)</f>
        <v>5</v>
      </c>
      <c r="K59" s="183"/>
      <c r="L59" s="183"/>
      <c r="M59" s="183"/>
      <c r="N59" s="183"/>
      <c r="O59" s="183"/>
      <c r="P59" s="183"/>
      <c r="Q59" s="183"/>
      <c r="R59" s="183"/>
      <c r="S59" s="183"/>
      <c r="T59" s="184"/>
      <c r="U59" s="182">
        <f>SUM(H49,I49,M49,N49,Q49,S49,X49,AB49,AC49)</f>
        <v>3</v>
      </c>
      <c r="V59" s="183"/>
      <c r="W59" s="183"/>
      <c r="X59" s="183"/>
      <c r="Y59" s="183"/>
      <c r="Z59" s="183"/>
      <c r="AA59" s="183"/>
      <c r="AB59" s="183"/>
      <c r="AC59" s="184"/>
      <c r="AD59" s="32">
        <f>SUM(E59:AC59)</f>
        <v>11</v>
      </c>
    </row>
    <row r="60" spans="3:31" ht="20.25" customHeight="1" x14ac:dyDescent="0.25">
      <c r="C60" s="1"/>
      <c r="D60" s="75" t="s">
        <v>56</v>
      </c>
      <c r="E60" s="185">
        <f>SUM(E50,F50,J50,O50,T50)</f>
        <v>1</v>
      </c>
      <c r="F60" s="186"/>
      <c r="G60" s="186"/>
      <c r="H60" s="186"/>
      <c r="I60" s="187"/>
      <c r="J60" s="185">
        <f>SUM(G50,K50,L50,P50,R50,U50,V50,W50,Y50,Z50,AA50)</f>
        <v>6</v>
      </c>
      <c r="K60" s="186"/>
      <c r="L60" s="186"/>
      <c r="M60" s="186"/>
      <c r="N60" s="186"/>
      <c r="O60" s="186"/>
      <c r="P60" s="186"/>
      <c r="Q60" s="186"/>
      <c r="R60" s="186"/>
      <c r="S60" s="186"/>
      <c r="T60" s="187"/>
      <c r="U60" s="185">
        <f>SUM(H50,I50,M50,N50,Q50,S50,X50,AB50,AC50)</f>
        <v>6</v>
      </c>
      <c r="V60" s="186"/>
      <c r="W60" s="186"/>
      <c r="X60" s="186"/>
      <c r="Y60" s="186"/>
      <c r="Z60" s="186"/>
      <c r="AA60" s="186"/>
      <c r="AB60" s="186"/>
      <c r="AC60" s="187"/>
      <c r="AD60" s="45">
        <f t="shared" ref="AD60:AD61" si="9">SUM(E60:AC60)</f>
        <v>13</v>
      </c>
    </row>
    <row r="61" spans="3:31" ht="18.75" x14ac:dyDescent="0.3">
      <c r="C61" s="1"/>
      <c r="D61" s="42" t="s">
        <v>32</v>
      </c>
      <c r="E61" s="179">
        <f>SUM(E51,F51,J51,O51,T51)</f>
        <v>0</v>
      </c>
      <c r="F61" s="180"/>
      <c r="G61" s="180"/>
      <c r="H61" s="180"/>
      <c r="I61" s="181"/>
      <c r="J61" s="179">
        <f>SUM(G51,K51,L51,P51,R51,U51,V51,W51,Y51,Z51,AA51)</f>
        <v>0</v>
      </c>
      <c r="K61" s="180"/>
      <c r="L61" s="180"/>
      <c r="M61" s="180"/>
      <c r="N61" s="180"/>
      <c r="O61" s="180"/>
      <c r="P61" s="180"/>
      <c r="Q61" s="180"/>
      <c r="R61" s="180"/>
      <c r="S61" s="180"/>
      <c r="T61" s="181"/>
      <c r="U61" s="179">
        <f>SUM(H51,I51,M51,N51,Q51,S51,X51,AB51,AC51)</f>
        <v>0</v>
      </c>
      <c r="V61" s="180"/>
      <c r="W61" s="180"/>
      <c r="X61" s="180"/>
      <c r="Y61" s="180"/>
      <c r="Z61" s="180"/>
      <c r="AA61" s="180"/>
      <c r="AB61" s="180"/>
      <c r="AC61" s="181"/>
      <c r="AD61" s="46">
        <f t="shared" si="9"/>
        <v>0</v>
      </c>
    </row>
    <row r="62" spans="3:31" x14ac:dyDescent="0.25">
      <c r="C62" s="1"/>
      <c r="D62" s="25" t="s">
        <v>29</v>
      </c>
      <c r="E62" s="253">
        <f>SUM(E59:I61)</f>
        <v>4</v>
      </c>
      <c r="F62" s="254"/>
      <c r="G62" s="254"/>
      <c r="H62" s="254"/>
      <c r="I62" s="255"/>
      <c r="J62" s="253">
        <f>SUM(J59:T61)</f>
        <v>11</v>
      </c>
      <c r="K62" s="254"/>
      <c r="L62" s="254"/>
      <c r="M62" s="254"/>
      <c r="N62" s="254"/>
      <c r="O62" s="254"/>
      <c r="P62" s="254"/>
      <c r="Q62" s="254"/>
      <c r="R62" s="254"/>
      <c r="S62" s="254"/>
      <c r="T62" s="255"/>
      <c r="U62" s="253">
        <f>SUM(U59:AC61)</f>
        <v>9</v>
      </c>
      <c r="V62" s="254"/>
      <c r="W62" s="254"/>
      <c r="X62" s="254"/>
      <c r="Y62" s="254"/>
      <c r="Z62" s="254"/>
      <c r="AA62" s="254"/>
      <c r="AB62" s="254"/>
      <c r="AC62" s="255"/>
      <c r="AD62" s="18">
        <f>SUM(E62:AC62)</f>
        <v>24</v>
      </c>
    </row>
    <row r="63" spans="3:31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 x14ac:dyDescent="0.25">
      <c r="E65" s="47" t="s">
        <v>37</v>
      </c>
      <c r="F65" s="48" t="s">
        <v>28</v>
      </c>
      <c r="G65" s="49" t="s">
        <v>33</v>
      </c>
    </row>
    <row r="66" spans="4:8" x14ac:dyDescent="0.25">
      <c r="D66" s="27" t="s">
        <v>35</v>
      </c>
      <c r="E66" s="33">
        <f>E59/$E$62</f>
        <v>0.75</v>
      </c>
      <c r="F66" s="33">
        <f>J59/$J$62</f>
        <v>0.45454545454545453</v>
      </c>
      <c r="G66" s="33">
        <f>U59/$U$62</f>
        <v>0.33333333333333331</v>
      </c>
    </row>
    <row r="67" spans="4:8" x14ac:dyDescent="0.25">
      <c r="D67" s="75" t="s">
        <v>56</v>
      </c>
      <c r="E67" s="40">
        <f>E60/$E$62</f>
        <v>0.25</v>
      </c>
      <c r="F67" s="40">
        <f>J60/$J$62</f>
        <v>0.54545454545454541</v>
      </c>
      <c r="G67" s="40">
        <f>U60/$U$62</f>
        <v>0.66666666666666663</v>
      </c>
    </row>
    <row r="68" spans="4:8" ht="18.75" x14ac:dyDescent="0.3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 x14ac:dyDescent="0.25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 x14ac:dyDescent="0.25">
      <c r="E71" s="47" t="s">
        <v>37</v>
      </c>
      <c r="F71" s="48" t="s">
        <v>28</v>
      </c>
      <c r="G71" s="49" t="s">
        <v>33</v>
      </c>
    </row>
    <row r="72" spans="4:8" hidden="1" x14ac:dyDescent="0.25">
      <c r="D72" s="27" t="s">
        <v>35</v>
      </c>
      <c r="E72" s="35">
        <f>E59/$AD$59</f>
        <v>0.27272727272727271</v>
      </c>
      <c r="F72" s="36">
        <f>J59/$AD$59</f>
        <v>0.45454545454545453</v>
      </c>
      <c r="G72" s="54">
        <f>U59/$AD$59</f>
        <v>0.27272727272727271</v>
      </c>
      <c r="H72" s="5">
        <f>SUM(E72:G72)</f>
        <v>1</v>
      </c>
    </row>
    <row r="73" spans="4:8" hidden="1" x14ac:dyDescent="0.25">
      <c r="D73" s="28" t="s">
        <v>31</v>
      </c>
      <c r="E73" s="35">
        <f>E60/$AD$60</f>
        <v>7.6923076923076927E-2</v>
      </c>
      <c r="F73" s="36">
        <f>J60/$AD$60</f>
        <v>0.46153846153846156</v>
      </c>
      <c r="G73" s="54">
        <f>U60/$AD$60</f>
        <v>0.46153846153846156</v>
      </c>
      <c r="H73" s="5">
        <f t="shared" ref="H73:H75" si="10">SUM(E73:G73)</f>
        <v>1</v>
      </c>
    </row>
    <row r="74" spans="4:8" hidden="1" x14ac:dyDescent="0.25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 x14ac:dyDescent="0.3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 x14ac:dyDescent="0.25"/>
    <row r="92" spans="4:30" ht="18.75" x14ac:dyDescent="0.3">
      <c r="D92" s="188" t="s">
        <v>71</v>
      </c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</row>
    <row r="93" spans="4:30" ht="33.6" customHeight="1" x14ac:dyDescent="0.25">
      <c r="D93" s="209" t="s">
        <v>83</v>
      </c>
      <c r="E93" s="210"/>
      <c r="F93" s="210"/>
      <c r="G93" s="211"/>
      <c r="H93" s="214" t="s">
        <v>116</v>
      </c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4"/>
      <c r="AD93" s="215"/>
    </row>
    <row r="94" spans="4:30" ht="33.6" customHeight="1" x14ac:dyDescent="0.25">
      <c r="D94" s="189" t="s">
        <v>80</v>
      </c>
      <c r="E94" s="189"/>
      <c r="F94" s="189"/>
      <c r="G94" s="189"/>
      <c r="H94" s="212" t="s">
        <v>117</v>
      </c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  <c r="AA94" s="212"/>
      <c r="AB94" s="212"/>
      <c r="AC94" s="212"/>
      <c r="AD94" s="213"/>
    </row>
    <row r="95" spans="4:30" ht="33.6" customHeight="1" x14ac:dyDescent="0.25">
      <c r="D95" s="189" t="s">
        <v>82</v>
      </c>
      <c r="E95" s="189"/>
      <c r="F95" s="189"/>
      <c r="G95" s="189"/>
      <c r="H95" s="190" t="s">
        <v>118</v>
      </c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1"/>
    </row>
    <row r="96" spans="4:30" ht="33.6" customHeight="1" x14ac:dyDescent="0.25">
      <c r="D96" s="189" t="s">
        <v>70</v>
      </c>
      <c r="E96" s="189"/>
      <c r="F96" s="189"/>
      <c r="G96" s="189"/>
      <c r="H96" s="190" t="s">
        <v>119</v>
      </c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1"/>
    </row>
    <row r="97" spans="4:31" ht="33.6" customHeight="1" x14ac:dyDescent="0.25">
      <c r="D97" s="189" t="s">
        <v>81</v>
      </c>
      <c r="E97" s="189"/>
      <c r="F97" s="189"/>
      <c r="G97" s="189"/>
      <c r="H97" s="190" t="s">
        <v>120</v>
      </c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1"/>
    </row>
    <row r="99" spans="4:31" x14ac:dyDescent="0.25">
      <c r="Z99" s="139"/>
      <c r="AA99" s="140"/>
      <c r="AB99" s="140"/>
      <c r="AC99" s="140"/>
      <c r="AD99" s="140"/>
      <c r="AE99" s="141"/>
    </row>
  </sheetData>
  <mergeCells count="43">
    <mergeCell ref="D95:G95"/>
    <mergeCell ref="H95:AD95"/>
    <mergeCell ref="D96:G96"/>
    <mergeCell ref="H96:AD96"/>
    <mergeCell ref="D97:G97"/>
    <mergeCell ref="H97:AD97"/>
    <mergeCell ref="D92:AD92"/>
    <mergeCell ref="D93:G93"/>
    <mergeCell ref="H93:AD93"/>
    <mergeCell ref="D94:G94"/>
    <mergeCell ref="H94:AD94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E61:I61"/>
    <mergeCell ref="E62:I62"/>
    <mergeCell ref="E60:I60"/>
    <mergeCell ref="E57:I57"/>
    <mergeCell ref="J57:T57"/>
    <mergeCell ref="U60:AC60"/>
    <mergeCell ref="U61:AC61"/>
    <mergeCell ref="U62:AC62"/>
    <mergeCell ref="J59:T59"/>
    <mergeCell ref="J60:T60"/>
    <mergeCell ref="J61:T61"/>
    <mergeCell ref="J62:T62"/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</mergeCells>
  <dataValidations count="1">
    <dataValidation type="list" allowBlank="1" showInputMessage="1" showErrorMessage="1" sqref="E12:AC45" xr:uid="{37A8022F-8BA8-444B-8B72-245841CA069A}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PC-8</cp:lastModifiedBy>
  <dcterms:created xsi:type="dcterms:W3CDTF">2021-07-15T22:15:18Z</dcterms:created>
  <dcterms:modified xsi:type="dcterms:W3CDTF">2024-04-30T13:16:55Z</dcterms:modified>
</cp:coreProperties>
</file>