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C-8\Downloads\"/>
    </mc:Choice>
  </mc:AlternateContent>
  <xr:revisionPtr revIDLastSave="0" documentId="13_ncr:1_{A0B2E825-34C0-44BB-BED3-F0E046948B9B}" xr6:coauthVersionLast="47" xr6:coauthVersionMax="47" xr10:uidLastSave="{00000000-0000-0000-0000-000000000000}"/>
  <bookViews>
    <workbookView xWindow="-120" yWindow="-120" windowWidth="15600" windowHeight="11310" tabRatio="688" xr2:uid="{00000000-000D-0000-FFFF-FFFF00000000}"/>
  </bookViews>
  <sheets>
    <sheet name="PRIMERO SEC" sheetId="4" r:id="rId1"/>
    <sheet name="SEGUNDO SEC" sheetId="6" r:id="rId2"/>
    <sheet name="TERCERO SEC" sheetId="7" r:id="rId3"/>
    <sheet name="CUARTO SEC" sheetId="9" r:id="rId4"/>
    <sheet name="QUINTO SEC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10" l="1"/>
  <c r="E60" i="6"/>
  <c r="F60" i="6"/>
  <c r="G60" i="6"/>
  <c r="H60" i="6"/>
  <c r="I60" i="6"/>
  <c r="J60" i="6"/>
  <c r="K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N60" i="6"/>
  <c r="M60" i="6"/>
  <c r="L60" i="6"/>
  <c r="J71" i="6" l="1"/>
  <c r="T71" i="6"/>
  <c r="E71" i="6"/>
  <c r="AD60" i="6"/>
  <c r="AD71" i="6" l="1"/>
  <c r="AF12" i="4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F51" i="10"/>
  <c r="G51" i="10"/>
  <c r="H51" i="10"/>
  <c r="I51" i="10"/>
  <c r="K51" i="10"/>
  <c r="L51" i="10"/>
  <c r="M51" i="10"/>
  <c r="N51" i="10"/>
  <c r="O51" i="10"/>
  <c r="P51" i="10"/>
  <c r="Q51" i="10"/>
  <c r="R51" i="10"/>
  <c r="S51" i="10"/>
  <c r="T51" i="10"/>
  <c r="U51" i="10"/>
  <c r="V51" i="10"/>
  <c r="W51" i="10"/>
  <c r="X51" i="10"/>
  <c r="Y51" i="10"/>
  <c r="Z51" i="10"/>
  <c r="AA51" i="10"/>
  <c r="AB51" i="10"/>
  <c r="AC51" i="10"/>
  <c r="E51" i="10"/>
  <c r="E50" i="10"/>
  <c r="E49" i="10"/>
  <c r="AD13" i="10"/>
  <c r="AE13" i="10"/>
  <c r="AF13" i="10"/>
  <c r="AD14" i="10"/>
  <c r="AE14" i="10"/>
  <c r="AF14" i="10"/>
  <c r="AD15" i="10"/>
  <c r="AE15" i="10"/>
  <c r="AF15" i="10"/>
  <c r="AD16" i="10"/>
  <c r="AE16" i="10"/>
  <c r="AF16" i="10"/>
  <c r="AD17" i="10"/>
  <c r="AE17" i="10"/>
  <c r="AF17" i="10"/>
  <c r="AD18" i="10"/>
  <c r="AE18" i="10"/>
  <c r="AF18" i="10"/>
  <c r="AD19" i="10"/>
  <c r="AE19" i="10"/>
  <c r="AF19" i="10"/>
  <c r="AD20" i="10"/>
  <c r="AE20" i="10"/>
  <c r="AF20" i="10"/>
  <c r="AD21" i="10"/>
  <c r="AE21" i="10"/>
  <c r="AF21" i="10"/>
  <c r="AD22" i="10"/>
  <c r="AE22" i="10"/>
  <c r="AF22" i="10"/>
  <c r="AD23" i="10"/>
  <c r="AE23" i="10"/>
  <c r="AF23" i="10"/>
  <c r="AD24" i="10"/>
  <c r="AE24" i="10"/>
  <c r="AF24" i="10"/>
  <c r="AD25" i="10"/>
  <c r="AE25" i="10"/>
  <c r="AF25" i="10"/>
  <c r="AD26" i="10"/>
  <c r="AE26" i="10"/>
  <c r="AF26" i="10"/>
  <c r="AD27" i="10"/>
  <c r="AE27" i="10"/>
  <c r="AF27" i="10"/>
  <c r="AD28" i="10"/>
  <c r="AE28" i="10"/>
  <c r="AF28" i="10"/>
  <c r="AD29" i="10"/>
  <c r="AE29" i="10"/>
  <c r="AF29" i="10"/>
  <c r="AD30" i="10"/>
  <c r="AE30" i="10"/>
  <c r="AF30" i="10"/>
  <c r="AD31" i="10"/>
  <c r="AE31" i="10"/>
  <c r="AF31" i="10"/>
  <c r="AD32" i="10"/>
  <c r="AE32" i="10"/>
  <c r="AF32" i="10"/>
  <c r="AD33" i="10"/>
  <c r="AE33" i="10"/>
  <c r="AF33" i="10"/>
  <c r="AD34" i="10"/>
  <c r="AE34" i="10"/>
  <c r="AF34" i="10"/>
  <c r="AD35" i="10"/>
  <c r="AE35" i="10"/>
  <c r="AF35" i="10"/>
  <c r="AD36" i="10"/>
  <c r="AE36" i="10"/>
  <c r="AF36" i="10"/>
  <c r="AD37" i="10"/>
  <c r="AE37" i="10"/>
  <c r="AF37" i="10"/>
  <c r="AD38" i="10"/>
  <c r="AE38" i="10"/>
  <c r="AF38" i="10"/>
  <c r="AD39" i="10"/>
  <c r="AE39" i="10"/>
  <c r="AF39" i="10"/>
  <c r="AD40" i="10"/>
  <c r="AE40" i="10"/>
  <c r="AF40" i="10"/>
  <c r="AD41" i="10"/>
  <c r="AE41" i="10"/>
  <c r="AF41" i="10"/>
  <c r="AD42" i="10"/>
  <c r="AE42" i="10"/>
  <c r="AF42" i="10"/>
  <c r="AD43" i="10"/>
  <c r="AE43" i="10"/>
  <c r="AF43" i="10"/>
  <c r="AD44" i="10"/>
  <c r="AE44" i="10"/>
  <c r="AF44" i="10"/>
  <c r="AD45" i="10"/>
  <c r="AE45" i="10"/>
  <c r="AF45" i="10"/>
  <c r="AF12" i="10"/>
  <c r="AE12" i="10"/>
  <c r="AD12" i="10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E51" i="9"/>
  <c r="E50" i="9"/>
  <c r="E49" i="9"/>
  <c r="AF12" i="9"/>
  <c r="AE12" i="9"/>
  <c r="AD12" i="9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V51" i="7"/>
  <c r="W51" i="7"/>
  <c r="X51" i="7"/>
  <c r="Y51" i="7"/>
  <c r="Z51" i="7"/>
  <c r="AA51" i="7"/>
  <c r="AB51" i="7"/>
  <c r="AC51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E51" i="7"/>
  <c r="E49" i="7"/>
  <c r="AD12" i="7"/>
  <c r="AE12" i="7"/>
  <c r="AF12" i="7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D12" i="4"/>
  <c r="AE12" i="4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AF39" i="6"/>
  <c r="AF40" i="6"/>
  <c r="AF41" i="6"/>
  <c r="AF42" i="6"/>
  <c r="AF43" i="6"/>
  <c r="AF44" i="6"/>
  <c r="AF45" i="6"/>
  <c r="AD13" i="6"/>
  <c r="AE13" i="6" s="1"/>
  <c r="AD14" i="6"/>
  <c r="AE14" i="6" s="1"/>
  <c r="AD15" i="6"/>
  <c r="AE15" i="6" s="1"/>
  <c r="AD16" i="6"/>
  <c r="AE16" i="6" s="1"/>
  <c r="AD17" i="6"/>
  <c r="AE17" i="6" s="1"/>
  <c r="AD18" i="6"/>
  <c r="AE18" i="6" s="1"/>
  <c r="AD19" i="6"/>
  <c r="AE19" i="6" s="1"/>
  <c r="AD20" i="6"/>
  <c r="AE20" i="6" s="1"/>
  <c r="AD21" i="6"/>
  <c r="AE21" i="6" s="1"/>
  <c r="AD22" i="6"/>
  <c r="AE22" i="6" s="1"/>
  <c r="AD23" i="6"/>
  <c r="AE23" i="6" s="1"/>
  <c r="AD24" i="6"/>
  <c r="AE24" i="6" s="1"/>
  <c r="AD25" i="6"/>
  <c r="AE25" i="6" s="1"/>
  <c r="AD26" i="6"/>
  <c r="AE26" i="6" s="1"/>
  <c r="AD27" i="6"/>
  <c r="AE27" i="6" s="1"/>
  <c r="AD28" i="6"/>
  <c r="AE28" i="6" s="1"/>
  <c r="AD29" i="6"/>
  <c r="AE29" i="6" s="1"/>
  <c r="AD30" i="6"/>
  <c r="AE30" i="6" s="1"/>
  <c r="AD31" i="6"/>
  <c r="AE31" i="6" s="1"/>
  <c r="AD32" i="6"/>
  <c r="AE32" i="6" s="1"/>
  <c r="AD33" i="6"/>
  <c r="AE33" i="6" s="1"/>
  <c r="AD34" i="6"/>
  <c r="AE34" i="6" s="1"/>
  <c r="AD35" i="6"/>
  <c r="AE35" i="6" s="1"/>
  <c r="AD36" i="6"/>
  <c r="AE36" i="6" s="1"/>
  <c r="AD37" i="6"/>
  <c r="AE37" i="6" s="1"/>
  <c r="AD38" i="6"/>
  <c r="AE38" i="6" s="1"/>
  <c r="AD39" i="6"/>
  <c r="AE39" i="6" s="1"/>
  <c r="AD40" i="6"/>
  <c r="AE40" i="6" s="1"/>
  <c r="AD41" i="6"/>
  <c r="AE41" i="6" s="1"/>
  <c r="AD42" i="6"/>
  <c r="AE42" i="6" s="1"/>
  <c r="AD43" i="6"/>
  <c r="AE43" i="6" s="1"/>
  <c r="AD44" i="6"/>
  <c r="AE44" i="6" s="1"/>
  <c r="AD45" i="6"/>
  <c r="AE45" i="6" s="1"/>
  <c r="AF12" i="6"/>
  <c r="AG12" i="6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AF35" i="7"/>
  <c r="AF36" i="7"/>
  <c r="AF37" i="7"/>
  <c r="AF38" i="7"/>
  <c r="AF39" i="7"/>
  <c r="AF40" i="7"/>
  <c r="AF41" i="7"/>
  <c r="AF42" i="7"/>
  <c r="AF43" i="7"/>
  <c r="AF44" i="7"/>
  <c r="AF45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E43" i="7"/>
  <c r="AE44" i="7"/>
  <c r="AE45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38" i="7"/>
  <c r="AD39" i="7"/>
  <c r="AD40" i="7"/>
  <c r="AD41" i="7"/>
  <c r="AD42" i="7"/>
  <c r="AD43" i="7"/>
  <c r="AD44" i="7"/>
  <c r="AD45" i="7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E62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E59" i="6"/>
  <c r="AD12" i="6"/>
  <c r="AE12" i="6" s="1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E51" i="4"/>
  <c r="E49" i="4"/>
  <c r="AE45" i="9"/>
  <c r="AD45" i="9"/>
  <c r="AF45" i="9" s="1"/>
  <c r="AE44" i="9"/>
  <c r="AD44" i="9"/>
  <c r="AF44" i="9" s="1"/>
  <c r="AE43" i="9"/>
  <c r="AD43" i="9"/>
  <c r="AF43" i="9" s="1"/>
  <c r="AE42" i="9"/>
  <c r="AD42" i="9"/>
  <c r="AF42" i="9" s="1"/>
  <c r="AE41" i="9"/>
  <c r="AD41" i="9"/>
  <c r="AF41" i="9" s="1"/>
  <c r="AE40" i="9"/>
  <c r="AD40" i="9"/>
  <c r="AF40" i="9" s="1"/>
  <c r="AE39" i="9"/>
  <c r="AD39" i="9"/>
  <c r="AF39" i="9" s="1"/>
  <c r="AE38" i="9"/>
  <c r="AD38" i="9"/>
  <c r="AF38" i="9" s="1"/>
  <c r="AE37" i="9"/>
  <c r="AD37" i="9"/>
  <c r="AF37" i="9" s="1"/>
  <c r="AE36" i="9"/>
  <c r="AD36" i="9"/>
  <c r="AF36" i="9" s="1"/>
  <c r="AE35" i="9"/>
  <c r="AD35" i="9"/>
  <c r="AF35" i="9" s="1"/>
  <c r="AE34" i="9"/>
  <c r="AD34" i="9"/>
  <c r="AF34" i="9" s="1"/>
  <c r="AE33" i="9"/>
  <c r="AD33" i="9"/>
  <c r="AF33" i="9" s="1"/>
  <c r="AE32" i="9"/>
  <c r="AD32" i="9"/>
  <c r="AF32" i="9" s="1"/>
  <c r="AE31" i="9"/>
  <c r="AD31" i="9"/>
  <c r="AF31" i="9" s="1"/>
  <c r="AE30" i="9"/>
  <c r="AD30" i="9"/>
  <c r="AF30" i="9" s="1"/>
  <c r="AE29" i="9"/>
  <c r="AD29" i="9"/>
  <c r="AF29" i="9" s="1"/>
  <c r="AE28" i="9"/>
  <c r="AD28" i="9"/>
  <c r="AF28" i="9" s="1"/>
  <c r="AE27" i="9"/>
  <c r="AD27" i="9"/>
  <c r="AF27" i="9" s="1"/>
  <c r="AE26" i="9"/>
  <c r="AD26" i="9"/>
  <c r="AF26" i="9" s="1"/>
  <c r="AE25" i="9"/>
  <c r="AD25" i="9"/>
  <c r="AF25" i="9" s="1"/>
  <c r="AE24" i="9"/>
  <c r="AD24" i="9"/>
  <c r="AF24" i="9" s="1"/>
  <c r="AE23" i="9"/>
  <c r="AD23" i="9"/>
  <c r="AF23" i="9" s="1"/>
  <c r="AE22" i="9"/>
  <c r="AD22" i="9"/>
  <c r="AF22" i="9" s="1"/>
  <c r="AE21" i="9"/>
  <c r="AD21" i="9"/>
  <c r="AF21" i="9" s="1"/>
  <c r="AE20" i="9"/>
  <c r="AD20" i="9"/>
  <c r="AF20" i="9" s="1"/>
  <c r="AE19" i="9"/>
  <c r="AD19" i="9"/>
  <c r="AF19" i="9" s="1"/>
  <c r="AE18" i="9"/>
  <c r="AD18" i="9"/>
  <c r="AF18" i="9" s="1"/>
  <c r="AE17" i="9"/>
  <c r="AD17" i="9"/>
  <c r="AF17" i="9" s="1"/>
  <c r="AE16" i="9"/>
  <c r="AD16" i="9"/>
  <c r="AF16" i="9" s="1"/>
  <c r="AE15" i="9"/>
  <c r="AD15" i="9"/>
  <c r="AF15" i="9" s="1"/>
  <c r="AE14" i="9"/>
  <c r="AD14" i="9"/>
  <c r="AF14" i="9" s="1"/>
  <c r="AE13" i="9"/>
  <c r="AD13" i="9"/>
  <c r="AF13" i="9" s="1"/>
  <c r="E50" i="7"/>
  <c r="E61" i="6"/>
  <c r="E50" i="4"/>
  <c r="H63" i="6" l="1"/>
  <c r="AD49" i="4"/>
  <c r="AD50" i="4"/>
  <c r="E59" i="4"/>
  <c r="J59" i="4"/>
  <c r="U60" i="10" l="1"/>
  <c r="U61" i="10"/>
  <c r="U59" i="10"/>
  <c r="J60" i="10"/>
  <c r="J61" i="10"/>
  <c r="J59" i="10"/>
  <c r="E60" i="10"/>
  <c r="E61" i="10"/>
  <c r="E59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AD51" i="10"/>
  <c r="AD50" i="10"/>
  <c r="AD49" i="10"/>
  <c r="V60" i="9"/>
  <c r="V61" i="9"/>
  <c r="V59" i="9"/>
  <c r="K60" i="9"/>
  <c r="K61" i="9"/>
  <c r="K59" i="9"/>
  <c r="E60" i="9"/>
  <c r="E61" i="9"/>
  <c r="E59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AD51" i="9"/>
  <c r="AD50" i="9"/>
  <c r="AD49" i="9"/>
  <c r="W60" i="7"/>
  <c r="W61" i="7"/>
  <c r="W59" i="7"/>
  <c r="K60" i="7"/>
  <c r="K61" i="7"/>
  <c r="K59" i="7"/>
  <c r="E60" i="7"/>
  <c r="E61" i="7"/>
  <c r="E59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AD51" i="7"/>
  <c r="AD50" i="7"/>
  <c r="AD49" i="7"/>
  <c r="T72" i="6"/>
  <c r="T73" i="6"/>
  <c r="T70" i="6"/>
  <c r="J72" i="6"/>
  <c r="J73" i="6"/>
  <c r="J70" i="6"/>
  <c r="E72" i="6"/>
  <c r="E73" i="6"/>
  <c r="E70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G63" i="6"/>
  <c r="F63" i="6"/>
  <c r="E63" i="6"/>
  <c r="AD62" i="6"/>
  <c r="AD61" i="6"/>
  <c r="AD59" i="6"/>
  <c r="J60" i="4"/>
  <c r="X61" i="4"/>
  <c r="J61" i="4"/>
  <c r="E61" i="4"/>
  <c r="X60" i="4"/>
  <c r="E60" i="4"/>
  <c r="X59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AD51" i="4"/>
  <c r="AD61" i="10" l="1"/>
  <c r="G75" i="10" s="1"/>
  <c r="W62" i="7"/>
  <c r="G68" i="7" s="1"/>
  <c r="AD60" i="9"/>
  <c r="AD61" i="9"/>
  <c r="AD52" i="9"/>
  <c r="AE52" i="9" s="1"/>
  <c r="AD59" i="9"/>
  <c r="K62" i="9"/>
  <c r="E62" i="9"/>
  <c r="V62" i="9"/>
  <c r="AD59" i="7"/>
  <c r="K62" i="7"/>
  <c r="F66" i="7" s="1"/>
  <c r="AD60" i="7"/>
  <c r="E62" i="7"/>
  <c r="E66" i="7" s="1"/>
  <c r="AD61" i="7"/>
  <c r="AD52" i="7"/>
  <c r="AE52" i="7" s="1"/>
  <c r="AD63" i="6"/>
  <c r="AD73" i="6"/>
  <c r="J74" i="6"/>
  <c r="F79" i="6" s="1"/>
  <c r="T74" i="6"/>
  <c r="G79" i="6" s="1"/>
  <c r="E62" i="10"/>
  <c r="J62" i="10"/>
  <c r="AD52" i="10"/>
  <c r="AD59" i="10"/>
  <c r="U62" i="10"/>
  <c r="G66" i="10" s="1"/>
  <c r="E74" i="10"/>
  <c r="AD60" i="10"/>
  <c r="E74" i="6"/>
  <c r="E79" i="6" s="1"/>
  <c r="AD70" i="6"/>
  <c r="AD72" i="6"/>
  <c r="J62" i="4"/>
  <c r="F67" i="4" s="1"/>
  <c r="X62" i="4"/>
  <c r="G68" i="4" s="1"/>
  <c r="AD60" i="4"/>
  <c r="AD59" i="4"/>
  <c r="AD61" i="4"/>
  <c r="AD52" i="4"/>
  <c r="E62" i="4"/>
  <c r="E66" i="4" s="1"/>
  <c r="AF60" i="6" l="1"/>
  <c r="AF62" i="6"/>
  <c r="AF61" i="6"/>
  <c r="AF59" i="6"/>
  <c r="F75" i="10"/>
  <c r="E75" i="10"/>
  <c r="G66" i="7"/>
  <c r="G67" i="7"/>
  <c r="E67" i="7"/>
  <c r="F80" i="6"/>
  <c r="E78" i="6"/>
  <c r="G78" i="6"/>
  <c r="AE52" i="4"/>
  <c r="AE49" i="4"/>
  <c r="AE51" i="9"/>
  <c r="E66" i="9"/>
  <c r="F68" i="9"/>
  <c r="AE50" i="9"/>
  <c r="AE49" i="9"/>
  <c r="G66" i="9"/>
  <c r="G69" i="9" s="1"/>
  <c r="E67" i="9"/>
  <c r="G68" i="9"/>
  <c r="G67" i="9"/>
  <c r="F66" i="9"/>
  <c r="AD62" i="9"/>
  <c r="F67" i="9"/>
  <c r="F68" i="7"/>
  <c r="AD62" i="7"/>
  <c r="AE49" i="7"/>
  <c r="F67" i="7"/>
  <c r="AE50" i="7"/>
  <c r="E68" i="7"/>
  <c r="AE51" i="7"/>
  <c r="AD74" i="6"/>
  <c r="AE52" i="10"/>
  <c r="F66" i="10"/>
  <c r="F68" i="10"/>
  <c r="F67" i="10"/>
  <c r="AE50" i="10"/>
  <c r="F74" i="10"/>
  <c r="AE49" i="10"/>
  <c r="G67" i="10"/>
  <c r="G74" i="10"/>
  <c r="AE51" i="10"/>
  <c r="G68" i="10"/>
  <c r="G73" i="10"/>
  <c r="F73" i="10"/>
  <c r="E73" i="10"/>
  <c r="F72" i="10"/>
  <c r="G72" i="10"/>
  <c r="E72" i="10"/>
  <c r="AD62" i="10"/>
  <c r="E68" i="10"/>
  <c r="E67" i="10"/>
  <c r="E66" i="10"/>
  <c r="E68" i="9"/>
  <c r="F81" i="6"/>
  <c r="E81" i="6"/>
  <c r="E80" i="6"/>
  <c r="G80" i="6"/>
  <c r="G81" i="6"/>
  <c r="F78" i="6"/>
  <c r="F68" i="4"/>
  <c r="F66" i="4"/>
  <c r="G66" i="4"/>
  <c r="G67" i="4"/>
  <c r="E67" i="4"/>
  <c r="E68" i="4"/>
  <c r="AE51" i="4"/>
  <c r="AD62" i="4"/>
  <c r="AE50" i="4"/>
  <c r="F69" i="9" l="1"/>
  <c r="F82" i="6"/>
  <c r="F69" i="7"/>
  <c r="E69" i="9"/>
  <c r="E69" i="7"/>
  <c r="G69" i="7"/>
  <c r="E82" i="6"/>
  <c r="G82" i="6"/>
  <c r="AF63" i="6"/>
  <c r="H75" i="10"/>
  <c r="H72" i="10"/>
  <c r="H73" i="10"/>
  <c r="F69" i="10"/>
  <c r="H74" i="10"/>
  <c r="G69" i="4"/>
  <c r="G69" i="10"/>
  <c r="E69" i="10"/>
  <c r="E69" i="4"/>
  <c r="F69" i="4"/>
</calcChain>
</file>

<file path=xl/sharedStrings.xml><?xml version="1.0" encoding="utf-8"?>
<sst xmlns="http://schemas.openxmlformats.org/spreadsheetml/2006/main" count="1022" uniqueCount="143">
  <si>
    <t>Resumen de respuestas del aula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</si>
  <si>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</si>
  <si>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</si>
  <si>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</si>
  <si>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</si>
  <si>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</si>
  <si>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</si>
  <si>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</si>
  <si>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</si>
  <si>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</si>
  <si>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</si>
  <si>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</si>
  <si>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</si>
  <si>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</si>
  <si>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</si>
  <si>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</si>
  <si>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</si>
  <si>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</si>
  <si>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</si>
  <si>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</si>
  <si>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</si>
  <si>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</si>
  <si>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</si>
  <si>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</si>
  <si>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</si>
  <si>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</si>
  <si>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Preguntas ordenadas por capacidades</t>
  </si>
  <si>
    <t>Obtiene información del 
texto escrito.</t>
  </si>
  <si>
    <t>Infiere e interpreta información del texto.</t>
  </si>
  <si>
    <t>TOTAL</t>
  </si>
  <si>
    <t xml:space="preserve">TOTAL </t>
  </si>
  <si>
    <r>
      <t xml:space="preserve">Inadecuadas ( </t>
    </r>
    <r>
      <rPr>
        <b/>
        <sz val="11"/>
        <color rgb="FFFF0000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</si>
  <si>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 xml:space="preserve">Omitidas ( </t>
    </r>
    <r>
      <rPr>
        <b/>
        <sz val="14"/>
        <color theme="1"/>
        <rFont val="Calibri"/>
        <family val="2"/>
      </rPr>
      <t>−</t>
    </r>
    <r>
      <rPr>
        <sz val="11"/>
        <color rgb="FF7030A0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</si>
  <si>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Reflexiona y evalúa la forma, el contenido y contexto</t>
  </si>
  <si>
    <r>
      <t>Parciales  (</t>
    </r>
    <r>
      <rPr>
        <sz val="11"/>
        <color rgb="FF000000"/>
        <rFont val="Schadow BT"/>
        <family val="1"/>
      </rPr>
      <t>•</t>
    </r>
    <r>
      <rPr>
        <sz val="11"/>
        <color rgb="FF000000"/>
        <rFont val="Calibri"/>
        <family val="2"/>
      </rPr>
      <t>)</t>
    </r>
  </si>
  <si>
    <r>
      <t>Adecuadas (</t>
    </r>
    <r>
      <rPr>
        <sz val="11"/>
        <color rgb="FF000000"/>
        <rFont val="Bookshelf Symbol 7"/>
        <family val="2"/>
        <charset val="2"/>
      </rPr>
      <t>p</t>
    </r>
    <r>
      <rPr>
        <sz val="11"/>
        <color rgb="FF000000"/>
        <rFont val="Calibri"/>
        <family val="2"/>
      </rPr>
      <t>)</t>
    </r>
  </si>
  <si>
    <t>%</t>
  </si>
  <si>
    <t>Obtiene informacion del texto escrito</t>
  </si>
  <si>
    <t>Nombre del texto</t>
  </si>
  <si>
    <t xml:space="preserve">Apellidos y nombres de los estudiantes </t>
  </si>
  <si>
    <t>N.°</t>
  </si>
  <si>
    <t>Resumen de las respuestas de cada estudiante.</t>
  </si>
  <si>
    <t>Inadecuadas (X)</t>
  </si>
  <si>
    <t>Adecuadas (A)</t>
  </si>
  <si>
    <t>X</t>
  </si>
  <si>
    <t>Omitidas (O)</t>
  </si>
  <si>
    <t>LEYENDA:</t>
  </si>
  <si>
    <t>DOCENTE</t>
  </si>
  <si>
    <t>ADECUADAS</t>
  </si>
  <si>
    <t>INADECUADAS</t>
  </si>
  <si>
    <t>OMITIDAS</t>
  </si>
  <si>
    <t>✔</t>
  </si>
  <si>
    <t>–</t>
  </si>
  <si>
    <t>Omitidas (–)</t>
  </si>
  <si>
    <t>Adecuadas (✔)</t>
  </si>
  <si>
    <r>
      <t>Inadecuadas (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</t>
    </r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</si>
  <si>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</si>
  <si>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</si>
  <si>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t>Resumen por capacidades</t>
  </si>
  <si>
    <t xml:space="preserve">Obtiene información del 
texto escrito. </t>
  </si>
  <si>
    <r>
      <t>Inadecuadas ( X</t>
    </r>
    <r>
      <rPr>
        <sz val="11"/>
        <color rgb="FF000000"/>
        <rFont val="Calibri"/>
        <family val="2"/>
      </rPr>
      <t xml:space="preserve"> )</t>
    </r>
  </si>
  <si>
    <t>REGISTRO DEL KIT DE EVALUACIÓN DIAGNÓSTICA DE LECTURA - 3er GRADO</t>
  </si>
  <si>
    <t>REGISTRO DEL KIT DE EVALUACIÓN DIAGNÓSTICA DE LECTURA - 4to GRADO</t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</si>
  <si>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</si>
  <si>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REGISTRO DEL KIT DE EVALUACIÓN DIAGNÓSTICA DE LECTURA - 5to GRADO</t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</si>
  <si>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</si>
  <si>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 xml:space="preserve">       REGISTRO DEL KIT DE EVALUACIÓN DIAGNÓSTICA DE LECTURA - 2do GRADO</t>
  </si>
  <si>
    <t xml:space="preserve">            REGISTRO DEL KIT DE EVALUACIÓN DIAGNÓSTICA DE LECTURA - 1er GRADO</t>
  </si>
  <si>
    <t>INSTITUCIÓN EDUCATIVA</t>
  </si>
  <si>
    <t>N°  DE ESTUDIANTES</t>
  </si>
  <si>
    <t xml:space="preserve">¿Qué razonamientos consideran que tuvieron los estudiantes para elegir la alternativa incorrecta? </t>
  </si>
  <si>
    <t>Podemos analizar cada pregunta o en algunas de las preguntas. (Descripción por parte del docente)</t>
  </si>
  <si>
    <t>PARCIALES</t>
  </si>
  <si>
    <t>O</t>
  </si>
  <si>
    <t>Parciales(O)</t>
  </si>
  <si>
    <r>
      <t>Parciales(</t>
    </r>
    <r>
      <rPr>
        <b/>
        <sz val="11"/>
        <color theme="1"/>
        <rFont val="Bauhaus 93"/>
        <family val="5"/>
      </rPr>
      <t>o</t>
    </r>
    <r>
      <rPr>
        <b/>
        <sz val="11"/>
        <color theme="1"/>
        <rFont val="Calibri"/>
        <family val="2"/>
        <scheme val="minor"/>
      </rPr>
      <t>)</t>
    </r>
  </si>
  <si>
    <t>Parciales (o)</t>
  </si>
  <si>
    <t>¿Qué indican las respuestas parciales?</t>
  </si>
  <si>
    <t>SECCIÓN</t>
  </si>
  <si>
    <t xml:space="preserve">Apellidos y Nombres  </t>
  </si>
  <si>
    <t>¿Qué pautas consideraron  los estudiantes para    dar con la respuesta correcta?</t>
  </si>
  <si>
    <t>¿Qué dificultades  están evidenciando los estudiantes al elegir la alternativa incorrecta?</t>
  </si>
  <si>
    <t xml:space="preserve">¿Cuál es la alternativa incorrecta  que la mayor cantidad de estudiantes marcó ?  </t>
  </si>
  <si>
    <t>¿Cuál es la alternativa  correcta que la mayoría de estudiantes marcó?</t>
  </si>
  <si>
    <t>LA SEÑORITA CORA</t>
  </si>
  <si>
    <t>LECHE</t>
  </si>
  <si>
    <t>LOS TRANSGENICOS EN LA MIRA</t>
  </si>
  <si>
    <t>ACCIDENTES DE TRANSITO</t>
  </si>
  <si>
    <t>LA DIETA MENTAL PARA TENER UN CEREBRO SANO</t>
  </si>
  <si>
    <t>TITULO DEL TEXTO</t>
  </si>
  <si>
    <t>LOS TRANSGÉNICOS EN LA MIRA</t>
  </si>
  <si>
    <t>ACCIDENTES DE TRÁNSITO</t>
  </si>
  <si>
    <t>ADOPCIÓN PRIORITARIA: 358 NIÑOS ESPERAN UN HOGAR</t>
  </si>
  <si>
    <t>LAS DOS CARAS DE LAS TAREAS</t>
  </si>
  <si>
    <t>SU MAJESTAD, LA PAPA</t>
  </si>
  <si>
    <t>DEBATE: ¿SE DEBE EXIGIR LA ENSEÑANZA DE QUECHUA?</t>
  </si>
  <si>
    <t>RIESGOS POR EL USO DEL CELULAR</t>
  </si>
  <si>
    <t>SANTA ROSA</t>
  </si>
  <si>
    <t>RAYMUNDO PAQUITA MAMANCHURA</t>
  </si>
  <si>
    <t>ÚNICA</t>
  </si>
  <si>
    <t>CHAMBILLA VELASQUEZ, Norma</t>
  </si>
  <si>
    <t>CHARAJA TAPIA, Ivan Alonso</t>
  </si>
  <si>
    <t>ESCOBAR RUELAS, Deyvis Yhon Vicente</t>
  </si>
  <si>
    <t>CASTILLO MAMANI, Juan Adriano</t>
  </si>
  <si>
    <t>LAURA NINA, Yenny Melania</t>
  </si>
  <si>
    <t>QUISPE CHARAJA, Ginno Alex Fernando</t>
  </si>
  <si>
    <t>CATACORA CHECALLA, Zenaida</t>
  </si>
  <si>
    <t>CHAMBILLA CAUNA, Jasmin Mirella</t>
  </si>
  <si>
    <t>LAQUIHUANACO CHARAJA, Lizeth Yosagra</t>
  </si>
  <si>
    <t>MAMANI COAQUIRA, Yelin Claribett</t>
  </si>
  <si>
    <t>PATACA PATACA, Adrian Osmar</t>
  </si>
  <si>
    <t>THOLA FUENTES, Ronaldiño Richard</t>
  </si>
  <si>
    <t>FLORES CATUNTA, Angelica Estefani</t>
  </si>
  <si>
    <t>PATACA PATACA, Jhon Tomas</t>
  </si>
  <si>
    <t>TOHALA FUENTES, Wendy Lubana</t>
  </si>
  <si>
    <t>CHARAJA TAPIA, Diego Michael</t>
  </si>
  <si>
    <t>respuestas relacionadas a la inferencia, lo que quiere decir que el estudiante razona, piensa para responder.</t>
  </si>
  <si>
    <t>análisis de las preguntas y contrastacion con ls respuestas.</t>
  </si>
  <si>
    <t>todavía no llegan al punto de la reflexion de las preguntas.</t>
  </si>
  <si>
    <t>no se puede llegar a una concusion, inclusive se puede pensar que marcó por casualidad algunas preguntas.</t>
  </si>
  <si>
    <t>manejo de estrategias y técnicas para un adecuado marcado de respuestas.</t>
  </si>
  <si>
    <t>poco dominio de estrategias para comprender textos y deducir respuestas</t>
  </si>
  <si>
    <t>sabres previos y contraste de preguntas con las alternativas.</t>
  </si>
  <si>
    <t xml:space="preserve">infiere textos para responder </t>
  </si>
  <si>
    <t>conocimiento de temas de las lecturas</t>
  </si>
  <si>
    <t>tienen dificultad para evidenciar preguntas de nivel literal y no capacidad para reflexionar sobre los temas que concoe</t>
  </si>
  <si>
    <t>los estudiantes acertaron con la mayoría de las respuestas de  las tres capacidades previstas en la comprension de etxtos</t>
  </si>
  <si>
    <t>conocimiento de temas y manejo de contexto del mensaje de lass lecturas</t>
  </si>
  <si>
    <t>la capacidad infiere, todavçia tienen dificultad para reflexionar o analizar las  preguntas.</t>
  </si>
  <si>
    <t>saberes previos y conocimiento de temas</t>
  </si>
  <si>
    <t>falta de estrategias de comprension de textos y reflexion sobre los niveles de comprension de textos.</t>
  </si>
  <si>
    <t>estan en proceso en las tres capacidades</t>
  </si>
  <si>
    <t>conocimiento de temas y saberes previos</t>
  </si>
  <si>
    <t>infiere y reflexiona, lo que hace pensar que algunos estudiantes pdían haber marcado algunas respuestas al azar.</t>
  </si>
  <si>
    <t>poco dominio de estrategias de comprension de textos y falta de reflexion sobre alternativas multiples.</t>
  </si>
  <si>
    <t>poco conocimiento de temas y estrategias para responder preguntas de alternativas multiples.</t>
  </si>
  <si>
    <t>falta eestrategias de comprension de textos.</t>
  </si>
  <si>
    <t>maarcaron las preguntas de las capacidades obtiene informacion e infiere</t>
  </si>
  <si>
    <t>conocimiento de temas y saberes previos.</t>
  </si>
  <si>
    <t>esta relacionado con la capacidad infiere, lo que significa que los estudinates no reflexionan para responder las preguntas.</t>
  </si>
  <si>
    <t xml:space="preserve">falta de seguridad para marcar las alternativas y poco dominio de temas. Tambien falta lectura. </t>
  </si>
  <si>
    <t>manejo de estrategias de comprension de textos y práctica de lecturas con respuestas de alternativas multiples.</t>
  </si>
  <si>
    <t>SANTA ROSA ILAVE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</si>
</sst>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7030A0"/>
      <name val="Calibri"/>
      <family val="2"/>
    </font>
    <font>
      <b/>
      <sz val="11"/>
      <color theme="0"/>
      <name val="Arial"/>
      <family val="2"/>
    </font>
    <font>
      <b/>
      <sz val="10"/>
      <color rgb="FFFFFFFF"/>
      <name val="Calibri"/>
      <family val="2"/>
    </font>
    <font>
      <b/>
      <sz val="14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Schadow BT"/>
      <family val="1"/>
    </font>
    <font>
      <sz val="11"/>
      <color rgb="FF000000"/>
      <name val="Bookshelf Symbol 7"/>
      <family val="2"/>
      <charset val="2"/>
    </font>
    <font>
      <b/>
      <sz val="8"/>
      <color rgb="FF000000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</font>
    <font>
      <b/>
      <sz val="12"/>
      <name val="Times New Roman"/>
      <family val="1"/>
    </font>
    <font>
      <sz val="11"/>
      <name val="Calibri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Bauhaus 93"/>
      <family val="5"/>
    </font>
    <font>
      <sz val="11"/>
      <color theme="1"/>
      <name val="Bauhaus 93"/>
      <family val="5"/>
    </font>
    <font>
      <sz val="8"/>
      <color theme="1"/>
      <name val="Calibri"/>
      <family val="2"/>
      <scheme val="minor"/>
    </font>
    <font>
      <sz val="8"/>
      <color rgb="FFFDCFF4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name val="Arial"/>
      <family val="2"/>
    </font>
    <font>
      <b/>
      <sz val="11"/>
      <color rgb="FF00B050"/>
      <name val="Calibri"/>
      <family val="2"/>
      <scheme val="minor"/>
    </font>
    <font>
      <sz val="11"/>
      <color theme="1"/>
      <name val="Arial Nova Cond"/>
      <family val="2"/>
    </font>
    <font>
      <b/>
      <sz val="12"/>
      <color theme="1"/>
      <name val="Arial Nova Light"/>
      <family val="2"/>
    </font>
    <font>
      <b/>
      <sz val="23"/>
      <name val="Bahnschrift Light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10"/>
      <color theme="1"/>
      <name val="Calibri"/>
      <family val="2"/>
      <scheme val="minor"/>
    </font>
    <font>
      <sz val="9"/>
      <color theme="1"/>
      <name val="Arial"/>
      <family val="2"/>
    </font>
    <font>
      <vertAlign val="subscript"/>
      <sz val="14"/>
      <color theme="1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rgb="FFE11F8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rgb="FF548135"/>
      </patternFill>
    </fill>
    <fill>
      <patternFill patternType="solid">
        <fgColor rgb="FFCCFF99"/>
        <bgColor rgb="FFE2EFD9"/>
      </patternFill>
    </fill>
    <fill>
      <patternFill patternType="solid">
        <fgColor rgb="FFCC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2983E"/>
        <bgColor rgb="FF548135"/>
      </patternFill>
    </fill>
    <fill>
      <patternFill patternType="solid">
        <fgColor rgb="FF62983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29F5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E11F8E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8" fillId="0" borderId="0"/>
    <xf numFmtId="41" fontId="3" fillId="0" borderId="14">
      <alignment horizontal="center"/>
    </xf>
  </cellStyleXfs>
  <cellXfs count="257">
    <xf numFmtId="0" fontId="0" fillId="0" borderId="0" xfId="0"/>
    <xf numFmtId="0" fontId="0" fillId="0" borderId="0" xfId="0" applyFont="1" applyAlignment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9" fillId="0" borderId="0" xfId="0" applyFont="1" applyBorder="1"/>
    <xf numFmtId="9" fontId="0" fillId="0" borderId="2" xfId="0" applyNumberFormat="1" applyBorder="1"/>
    <xf numFmtId="0" fontId="10" fillId="3" borderId="2" xfId="0" applyFont="1" applyFill="1" applyBorder="1" applyAlignment="1">
      <alignment horizontal="center" vertical="center"/>
    </xf>
    <xf numFmtId="9" fontId="0" fillId="0" borderId="0" xfId="0" applyNumberFormat="1" applyBorder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  <xf numFmtId="0" fontId="9" fillId="12" borderId="6" xfId="0" applyFont="1" applyFill="1" applyBorder="1"/>
    <xf numFmtId="0" fontId="16" fillId="16" borderId="2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17" fillId="4" borderId="2" xfId="0" applyFont="1" applyFill="1" applyBorder="1"/>
    <xf numFmtId="9" fontId="0" fillId="12" borderId="2" xfId="1" applyFont="1" applyFill="1" applyBorder="1"/>
    <xf numFmtId="9" fontId="0" fillId="5" borderId="2" xfId="1" applyFont="1" applyFill="1" applyBorder="1"/>
    <xf numFmtId="9" fontId="0" fillId="2" borderId="2" xfId="1" applyFont="1" applyFill="1" applyBorder="1"/>
    <xf numFmtId="9" fontId="0" fillId="19" borderId="2" xfId="1" applyFont="1" applyFill="1" applyBorder="1"/>
    <xf numFmtId="0" fontId="0" fillId="17" borderId="2" xfId="0" applyFill="1" applyBorder="1"/>
    <xf numFmtId="0" fontId="0" fillId="12" borderId="2" xfId="0" applyFill="1" applyBorder="1"/>
    <xf numFmtId="0" fontId="0" fillId="12" borderId="2" xfId="0" applyFont="1" applyFill="1" applyBorder="1" applyAlignment="1"/>
    <xf numFmtId="0" fontId="0" fillId="5" borderId="2" xfId="0" applyFont="1" applyFill="1" applyBorder="1" applyAlignment="1"/>
    <xf numFmtId="0" fontId="6" fillId="17" borderId="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right" vertical="center"/>
    </xf>
    <xf numFmtId="0" fontId="0" fillId="5" borderId="2" xfId="0" applyFill="1" applyBorder="1"/>
    <xf numFmtId="0" fontId="4" fillId="13" borderId="0" xfId="0" applyFont="1" applyFill="1" applyAlignment="1"/>
    <xf numFmtId="0" fontId="15" fillId="20" borderId="2" xfId="0" applyFont="1" applyFill="1" applyBorder="1" applyAlignment="1">
      <alignment horizontal="center" vertical="center"/>
    </xf>
    <xf numFmtId="0" fontId="9" fillId="12" borderId="9" xfId="0" applyFont="1" applyFill="1" applyBorder="1"/>
    <xf numFmtId="0" fontId="9" fillId="5" borderId="10" xfId="0" applyFont="1" applyFill="1" applyBorder="1"/>
    <xf numFmtId="0" fontId="9" fillId="22" borderId="11" xfId="0" applyFont="1" applyFill="1" applyBorder="1"/>
    <xf numFmtId="0" fontId="15" fillId="15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0" fillId="12" borderId="8" xfId="0" applyFill="1" applyBorder="1"/>
    <xf numFmtId="9" fontId="0" fillId="16" borderId="2" xfId="1" applyFont="1" applyFill="1" applyBorder="1"/>
    <xf numFmtId="9" fontId="4" fillId="13" borderId="2" xfId="1" applyFont="1" applyFill="1" applyBorder="1"/>
    <xf numFmtId="9" fontId="0" fillId="6" borderId="2" xfId="1" applyFont="1" applyFill="1" applyBorder="1"/>
    <xf numFmtId="9" fontId="0" fillId="11" borderId="2" xfId="1" applyFont="1" applyFill="1" applyBorder="1"/>
    <xf numFmtId="9" fontId="0" fillId="7" borderId="2" xfId="1" applyFont="1" applyFill="1" applyBorder="1"/>
    <xf numFmtId="0" fontId="16" fillId="9" borderId="2" xfId="0" applyFont="1" applyFill="1" applyBorder="1" applyAlignment="1">
      <alignment horizontal="center" vertical="center"/>
    </xf>
    <xf numFmtId="0" fontId="16" fillId="14" borderId="2" xfId="0" applyFont="1" applyFill="1" applyBorder="1" applyAlignment="1">
      <alignment horizontal="center" vertical="center"/>
    </xf>
    <xf numFmtId="9" fontId="0" fillId="8" borderId="2" xfId="1" applyFont="1" applyFill="1" applyBorder="1"/>
    <xf numFmtId="0" fontId="0" fillId="19" borderId="2" xfId="0" applyFill="1" applyBorder="1"/>
    <xf numFmtId="0" fontId="9" fillId="19" borderId="12" xfId="0" applyFont="1" applyFill="1" applyBorder="1"/>
    <xf numFmtId="0" fontId="9" fillId="19" borderId="7" xfId="0" applyFont="1" applyFill="1" applyBorder="1"/>
    <xf numFmtId="0" fontId="0" fillId="19" borderId="2" xfId="0" applyFont="1" applyFill="1" applyBorder="1" applyAlignment="1"/>
    <xf numFmtId="0" fontId="0" fillId="5" borderId="8" xfId="0" applyFill="1" applyBorder="1"/>
    <xf numFmtId="0" fontId="0" fillId="19" borderId="8" xfId="0" applyFill="1" applyBorder="1"/>
    <xf numFmtId="0" fontId="0" fillId="16" borderId="2" xfId="0" applyFill="1" applyBorder="1" applyAlignment="1">
      <alignment textRotation="255" shrinkToFit="1"/>
    </xf>
    <xf numFmtId="0" fontId="0" fillId="9" borderId="2" xfId="0" applyFill="1" applyBorder="1" applyAlignment="1">
      <alignment textRotation="255" shrinkToFit="1"/>
    </xf>
    <xf numFmtId="0" fontId="0" fillId="10" borderId="2" xfId="0" applyFill="1" applyBorder="1" applyAlignment="1">
      <alignment textRotation="255" shrinkToFit="1"/>
    </xf>
    <xf numFmtId="0" fontId="16" fillId="20" borderId="2" xfId="0" applyFont="1" applyFill="1" applyBorder="1" applyAlignment="1">
      <alignment horizontal="center" vertical="center"/>
    </xf>
    <xf numFmtId="0" fontId="9" fillId="12" borderId="2" xfId="0" applyFont="1" applyFill="1" applyBorder="1"/>
    <xf numFmtId="0" fontId="9" fillId="19" borderId="2" xfId="0" applyFont="1" applyFill="1" applyBorder="1"/>
    <xf numFmtId="0" fontId="4" fillId="13" borderId="2" xfId="0" applyFont="1" applyFill="1" applyBorder="1" applyAlignment="1"/>
    <xf numFmtId="9" fontId="0" fillId="23" borderId="2" xfId="1" applyFont="1" applyFill="1" applyBorder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/>
    <xf numFmtId="0" fontId="0" fillId="11" borderId="2" xfId="0" applyFill="1" applyBorder="1"/>
    <xf numFmtId="0" fontId="21" fillId="11" borderId="2" xfId="0" applyFont="1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0" fillId="0" borderId="0" xfId="0" applyBorder="1" applyAlignment="1"/>
    <xf numFmtId="0" fontId="6" fillId="5" borderId="1" xfId="0" applyFont="1" applyFill="1" applyBorder="1"/>
    <xf numFmtId="0" fontId="0" fillId="0" borderId="14" xfId="0" applyBorder="1"/>
    <xf numFmtId="0" fontId="0" fillId="0" borderId="17" xfId="0" applyBorder="1" applyAlignment="1">
      <alignment horizontal="center" vertical="center"/>
    </xf>
    <xf numFmtId="0" fontId="24" fillId="0" borderId="17" xfId="0" applyFont="1" applyBorder="1" applyAlignment="1">
      <alignment horizontal="center" wrapText="1"/>
    </xf>
    <xf numFmtId="0" fontId="0" fillId="0" borderId="18" xfId="0" applyBorder="1"/>
    <xf numFmtId="0" fontId="14" fillId="0" borderId="19" xfId="0" applyFont="1" applyBorder="1" applyAlignment="1">
      <alignment horizontal="center" vertical="center" wrapText="1"/>
    </xf>
    <xf numFmtId="0" fontId="6" fillId="5" borderId="10" xfId="0" applyFont="1" applyFill="1" applyBorder="1"/>
    <xf numFmtId="0" fontId="23" fillId="0" borderId="0" xfId="0" applyFont="1" applyAlignment="1">
      <alignment horizontal="center" vertical="center"/>
    </xf>
    <xf numFmtId="0" fontId="35" fillId="16" borderId="2" xfId="0" applyFont="1" applyFill="1" applyBorder="1" applyAlignment="1">
      <alignment textRotation="255" shrinkToFit="1"/>
    </xf>
    <xf numFmtId="0" fontId="36" fillId="0" borderId="14" xfId="0" applyFont="1" applyBorder="1"/>
    <xf numFmtId="0" fontId="36" fillId="0" borderId="18" xfId="0" applyFont="1" applyBorder="1"/>
    <xf numFmtId="0" fontId="21" fillId="11" borderId="2" xfId="0" applyFont="1" applyFill="1" applyBorder="1" applyAlignment="1">
      <alignment horizontal="center" vertical="center"/>
    </xf>
    <xf numFmtId="0" fontId="6" fillId="5" borderId="2" xfId="0" applyFont="1" applyFill="1" applyBorder="1"/>
    <xf numFmtId="0" fontId="22" fillId="11" borderId="2" xfId="0" applyFont="1" applyFill="1" applyBorder="1" applyAlignment="1">
      <alignment horizontal="left" vertical="center"/>
    </xf>
    <xf numFmtId="0" fontId="22" fillId="11" borderId="2" xfId="0" applyFont="1" applyFill="1" applyBorder="1" applyAlignment="1">
      <alignment vertical="center"/>
    </xf>
    <xf numFmtId="0" fontId="0" fillId="17" borderId="2" xfId="0" applyFill="1" applyBorder="1" applyAlignment="1">
      <alignment horizontal="center"/>
    </xf>
    <xf numFmtId="0" fontId="1" fillId="11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0" fillId="12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0" fillId="12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19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43" fillId="0" borderId="17" xfId="0" applyFont="1" applyBorder="1" applyAlignment="1">
      <alignment horizontal="center" vertical="center"/>
    </xf>
    <xf numFmtId="0" fontId="6" fillId="27" borderId="6" xfId="0" applyFont="1" applyFill="1" applyBorder="1"/>
    <xf numFmtId="0" fontId="0" fillId="27" borderId="2" xfId="0" applyFont="1" applyFill="1" applyBorder="1" applyAlignment="1">
      <alignment horizontal="center"/>
    </xf>
    <xf numFmtId="0" fontId="0" fillId="27" borderId="8" xfId="0" applyFill="1" applyBorder="1" applyAlignment="1">
      <alignment horizontal="center"/>
    </xf>
    <xf numFmtId="0" fontId="0" fillId="18" borderId="0" xfId="0" applyFill="1" applyBorder="1" applyAlignment="1">
      <alignment horizontal="center"/>
    </xf>
    <xf numFmtId="0" fontId="13" fillId="28" borderId="2" xfId="0" applyFont="1" applyFill="1" applyBorder="1" applyAlignment="1">
      <alignment horizontal="center" vertical="center"/>
    </xf>
    <xf numFmtId="0" fontId="0" fillId="18" borderId="2" xfId="0" applyFont="1" applyFill="1" applyBorder="1" applyAlignment="1">
      <alignment horizontal="center"/>
    </xf>
    <xf numFmtId="9" fontId="0" fillId="12" borderId="2" xfId="1" applyNumberFormat="1" applyFont="1" applyFill="1" applyBorder="1"/>
    <xf numFmtId="9" fontId="0" fillId="27" borderId="2" xfId="1" applyNumberFormat="1" applyFont="1" applyFill="1" applyBorder="1"/>
    <xf numFmtId="9" fontId="0" fillId="5" borderId="2" xfId="1" applyNumberFormat="1" applyFont="1" applyFill="1" applyBorder="1"/>
    <xf numFmtId="9" fontId="0" fillId="19" borderId="2" xfId="1" applyNumberFormat="1" applyFont="1" applyFill="1" applyBorder="1"/>
    <xf numFmtId="0" fontId="6" fillId="27" borderId="20" xfId="0" applyFont="1" applyFill="1" applyBorder="1"/>
    <xf numFmtId="9" fontId="0" fillId="0" borderId="0" xfId="0" applyNumberFormat="1"/>
    <xf numFmtId="0" fontId="25" fillId="12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horizontal="center" vertical="center"/>
    </xf>
    <xf numFmtId="0" fontId="0" fillId="29" borderId="2" xfId="0" applyFill="1" applyBorder="1" applyAlignment="1">
      <alignment horizontal="center"/>
    </xf>
    <xf numFmtId="0" fontId="25" fillId="19" borderId="2" xfId="0" applyFont="1" applyFill="1" applyBorder="1" applyAlignment="1">
      <alignment horizontal="center" vertical="center"/>
    </xf>
    <xf numFmtId="0" fontId="2" fillId="12" borderId="2" xfId="0" applyFont="1" applyFill="1" applyBorder="1"/>
    <xf numFmtId="0" fontId="27" fillId="12" borderId="2" xfId="0" applyFont="1" applyFill="1" applyBorder="1" applyAlignment="1">
      <alignment horizontal="center"/>
    </xf>
    <xf numFmtId="0" fontId="2" fillId="30" borderId="2" xfId="0" applyFont="1" applyFill="1" applyBorder="1"/>
    <xf numFmtId="0" fontId="33" fillId="30" borderId="2" xfId="0" applyFont="1" applyFill="1" applyBorder="1" applyAlignment="1">
      <alignment horizontal="center"/>
    </xf>
    <xf numFmtId="0" fontId="2" fillId="31" borderId="2" xfId="0" applyFont="1" applyFill="1" applyBorder="1"/>
    <xf numFmtId="0" fontId="33" fillId="31" borderId="2" xfId="0" applyFont="1" applyFill="1" applyBorder="1" applyAlignment="1">
      <alignment horizontal="center"/>
    </xf>
    <xf numFmtId="0" fontId="25" fillId="30" borderId="2" xfId="0" applyFont="1" applyFill="1" applyBorder="1" applyAlignment="1">
      <alignment horizontal="center" vertical="center"/>
    </xf>
    <xf numFmtId="0" fontId="0" fillId="30" borderId="2" xfId="0" applyFill="1" applyBorder="1" applyAlignment="1">
      <alignment horizontal="center"/>
    </xf>
    <xf numFmtId="0" fontId="25" fillId="12" borderId="2" xfId="0" applyFont="1" applyFill="1" applyBorder="1" applyAlignment="1">
      <alignment vertical="center"/>
    </xf>
    <xf numFmtId="0" fontId="27" fillId="12" borderId="2" xfId="0" applyFont="1" applyFill="1" applyBorder="1" applyAlignment="1">
      <alignment horizontal="center" vertical="center"/>
    </xf>
    <xf numFmtId="0" fontId="25" fillId="30" borderId="2" xfId="0" applyFont="1" applyFill="1" applyBorder="1" applyAlignment="1">
      <alignment vertical="center"/>
    </xf>
    <xf numFmtId="0" fontId="27" fillId="30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vertical="center"/>
    </xf>
    <xf numFmtId="0" fontId="27" fillId="29" borderId="2" xfId="0" applyFont="1" applyFill="1" applyBorder="1" applyAlignment="1">
      <alignment horizontal="center" vertical="center"/>
    </xf>
    <xf numFmtId="0" fontId="29" fillId="12" borderId="2" xfId="0" applyFont="1" applyFill="1" applyBorder="1" applyAlignment="1">
      <alignment horizontal="center" vertical="center"/>
    </xf>
    <xf numFmtId="0" fontId="0" fillId="30" borderId="2" xfId="0" applyFill="1" applyBorder="1"/>
    <xf numFmtId="0" fontId="29" fillId="30" borderId="2" xfId="0" applyFont="1" applyFill="1" applyBorder="1" applyAlignment="1">
      <alignment horizontal="center" vertical="center"/>
    </xf>
    <xf numFmtId="0" fontId="0" fillId="29" borderId="2" xfId="0" applyFill="1" applyBorder="1"/>
    <xf numFmtId="0" fontId="29" fillId="29" borderId="2" xfId="0" applyFont="1" applyFill="1" applyBorder="1" applyAlignment="1">
      <alignment horizontal="center" vertical="center"/>
    </xf>
    <xf numFmtId="0" fontId="44" fillId="0" borderId="0" xfId="0" applyFont="1"/>
    <xf numFmtId="0" fontId="45" fillId="0" borderId="0" xfId="0" applyFont="1"/>
    <xf numFmtId="0" fontId="30" fillId="9" borderId="13" xfId="0" applyFont="1" applyFill="1" applyBorder="1"/>
    <xf numFmtId="0" fontId="30" fillId="9" borderId="2" xfId="0" applyFont="1" applyFill="1" applyBorder="1" applyAlignment="1">
      <alignment horizontal="left"/>
    </xf>
    <xf numFmtId="0" fontId="47" fillId="32" borderId="0" xfId="0" applyFont="1" applyFill="1"/>
    <xf numFmtId="0" fontId="0" fillId="32" borderId="0" xfId="0" applyFill="1"/>
    <xf numFmtId="0" fontId="47" fillId="19" borderId="0" xfId="0" applyFont="1" applyFill="1"/>
    <xf numFmtId="0" fontId="0" fillId="19" borderId="0" xfId="0" applyFont="1" applyFill="1"/>
    <xf numFmtId="0" fontId="0" fillId="0" borderId="0" xfId="0" applyFont="1"/>
    <xf numFmtId="0" fontId="46" fillId="33" borderId="0" xfId="0" applyFont="1" applyFill="1"/>
    <xf numFmtId="0" fontId="46" fillId="32" borderId="0" xfId="0" applyFont="1" applyFill="1"/>
    <xf numFmtId="0" fontId="46" fillId="19" borderId="0" xfId="0" applyFont="1" applyFill="1"/>
    <xf numFmtId="0" fontId="25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/>
    <xf numFmtId="0" fontId="0" fillId="0" borderId="0" xfId="0" applyProtection="1"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58" fillId="0" borderId="21" xfId="0" applyFont="1" applyBorder="1" applyAlignment="1">
      <alignment vertical="center" wrapText="1"/>
    </xf>
    <xf numFmtId="0" fontId="58" fillId="0" borderId="22" xfId="0" applyFont="1" applyBorder="1" applyAlignment="1">
      <alignment vertical="center" wrapText="1"/>
    </xf>
    <xf numFmtId="0" fontId="59" fillId="0" borderId="21" xfId="0" applyFont="1" applyBorder="1" applyAlignment="1">
      <alignment vertical="center" wrapText="1"/>
    </xf>
    <xf numFmtId="0" fontId="59" fillId="0" borderId="22" xfId="0" applyFont="1" applyBorder="1" applyAlignment="1">
      <alignment vertical="center" wrapText="1"/>
    </xf>
    <xf numFmtId="0" fontId="60" fillId="0" borderId="21" xfId="0" applyFont="1" applyBorder="1" applyAlignment="1">
      <alignment vertical="center" wrapText="1"/>
    </xf>
    <xf numFmtId="0" fontId="60" fillId="0" borderId="22" xfId="0" applyFont="1" applyBorder="1" applyAlignment="1">
      <alignment vertical="center" wrapText="1"/>
    </xf>
    <xf numFmtId="0" fontId="60" fillId="0" borderId="0" xfId="0" applyFont="1"/>
    <xf numFmtId="0" fontId="0" fillId="11" borderId="15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26" fillId="25" borderId="3" xfId="0" applyFont="1" applyFill="1" applyBorder="1" applyAlignment="1">
      <alignment horizontal="center"/>
    </xf>
    <xf numFmtId="0" fontId="26" fillId="25" borderId="5" xfId="0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0" fillId="9" borderId="2" xfId="0" applyFont="1" applyFill="1" applyBorder="1" applyAlignment="1">
      <alignment horizontal="center"/>
    </xf>
    <xf numFmtId="0" fontId="23" fillId="29" borderId="3" xfId="0" applyFont="1" applyFill="1" applyBorder="1" applyAlignment="1">
      <alignment horizontal="center"/>
    </xf>
    <xf numFmtId="0" fontId="23" fillId="29" borderId="4" xfId="0" applyFont="1" applyFill="1" applyBorder="1" applyAlignment="1">
      <alignment horizontal="center"/>
    </xf>
    <xf numFmtId="0" fontId="23" fillId="29" borderId="5" xfId="0" applyFont="1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0" fontId="28" fillId="24" borderId="3" xfId="0" applyFont="1" applyFill="1" applyBorder="1" applyAlignment="1">
      <alignment horizontal="center" vertical="center"/>
    </xf>
    <xf numFmtId="0" fontId="28" fillId="24" borderId="5" xfId="0" applyFont="1" applyFill="1" applyBorder="1" applyAlignment="1">
      <alignment horizontal="center" vertical="center"/>
    </xf>
    <xf numFmtId="0" fontId="57" fillId="24" borderId="3" xfId="0" applyFont="1" applyFill="1" applyBorder="1" applyAlignment="1">
      <alignment horizontal="center" vertical="center" wrapText="1"/>
    </xf>
    <xf numFmtId="0" fontId="57" fillId="24" borderId="4" xfId="0" applyFont="1" applyFill="1" applyBorder="1" applyAlignment="1">
      <alignment horizontal="center" vertical="center" wrapText="1"/>
    </xf>
    <xf numFmtId="0" fontId="57" fillId="24" borderId="5" xfId="0" applyFont="1" applyFill="1" applyBorder="1" applyAlignment="1">
      <alignment horizontal="center" vertical="center" wrapText="1"/>
    </xf>
    <xf numFmtId="0" fontId="56" fillId="24" borderId="3" xfId="0" applyFont="1" applyFill="1" applyBorder="1" applyAlignment="1">
      <alignment horizontal="center" vertical="center" wrapText="1"/>
    </xf>
    <xf numFmtId="0" fontId="56" fillId="24" borderId="4" xfId="0" applyFont="1" applyFill="1" applyBorder="1" applyAlignment="1">
      <alignment horizontal="center" vertical="center" wrapText="1"/>
    </xf>
    <xf numFmtId="0" fontId="56" fillId="24" borderId="5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19" borderId="3" xfId="0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4" fillId="34" borderId="2" xfId="0" applyFont="1" applyFill="1" applyBorder="1" applyAlignment="1">
      <alignment horizontal="center"/>
    </xf>
    <xf numFmtId="0" fontId="41" fillId="26" borderId="2" xfId="0" applyFont="1" applyFill="1" applyBorder="1" applyAlignment="1">
      <alignment horizontal="left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17" fillId="13" borderId="3" xfId="0" applyFont="1" applyFill="1" applyBorder="1" applyAlignment="1">
      <alignment horizontal="center"/>
    </xf>
    <xf numFmtId="0" fontId="17" fillId="13" borderId="4" xfId="0" applyFont="1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  <xf numFmtId="0" fontId="20" fillId="15" borderId="3" xfId="0" applyFont="1" applyFill="1" applyBorder="1" applyAlignment="1">
      <alignment horizontal="center" wrapText="1"/>
    </xf>
    <xf numFmtId="0" fontId="20" fillId="15" borderId="4" xfId="0" applyFont="1" applyFill="1" applyBorder="1" applyAlignment="1">
      <alignment horizontal="center" wrapText="1"/>
    </xf>
    <xf numFmtId="0" fontId="20" fillId="15" borderId="5" xfId="0" applyFont="1" applyFill="1" applyBorder="1" applyAlignment="1">
      <alignment horizontal="center" wrapText="1"/>
    </xf>
    <xf numFmtId="0" fontId="0" fillId="17" borderId="2" xfId="0" applyFont="1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7" borderId="3" xfId="0" applyFont="1" applyFill="1" applyBorder="1" applyAlignment="1">
      <alignment horizontal="center"/>
    </xf>
    <xf numFmtId="0" fontId="0" fillId="17" borderId="4" xfId="0" applyFont="1" applyFill="1" applyBorder="1" applyAlignment="1">
      <alignment horizontal="center"/>
    </xf>
    <xf numFmtId="0" fontId="0" fillId="17" borderId="5" xfId="0" applyFont="1" applyFill="1" applyBorder="1" applyAlignment="1">
      <alignment horizontal="center"/>
    </xf>
    <xf numFmtId="0" fontId="8" fillId="21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26" borderId="3" xfId="0" applyFont="1" applyFill="1" applyBorder="1" applyAlignment="1">
      <alignment horizontal="left" wrapText="1"/>
    </xf>
    <xf numFmtId="0" fontId="41" fillId="26" borderId="4" xfId="0" applyFont="1" applyFill="1" applyBorder="1" applyAlignment="1">
      <alignment horizontal="left" wrapText="1"/>
    </xf>
    <xf numFmtId="0" fontId="41" fillId="26" borderId="5" xfId="0" applyFont="1" applyFill="1" applyBorder="1" applyAlignment="1">
      <alignment horizontal="left" wrapText="1"/>
    </xf>
    <xf numFmtId="0" fontId="41" fillId="18" borderId="4" xfId="0" applyFont="1" applyFill="1" applyBorder="1" applyAlignment="1">
      <alignment horizontal="center" wrapText="1"/>
    </xf>
    <xf numFmtId="0" fontId="41" fillId="18" borderId="5" xfId="0" applyFont="1" applyFill="1" applyBorder="1" applyAlignment="1">
      <alignment horizontal="center" wrapText="1"/>
    </xf>
    <xf numFmtId="0" fontId="39" fillId="18" borderId="4" xfId="0" applyFont="1" applyFill="1" applyBorder="1" applyAlignment="1">
      <alignment horizontal="center" wrapText="1"/>
    </xf>
    <xf numFmtId="0" fontId="39" fillId="18" borderId="5" xfId="0" applyFont="1" applyFill="1" applyBorder="1" applyAlignment="1">
      <alignment horizontal="center" wrapText="1"/>
    </xf>
    <xf numFmtId="0" fontId="0" fillId="27" borderId="2" xfId="0" applyFill="1" applyBorder="1" applyAlignment="1">
      <alignment horizontal="center"/>
    </xf>
    <xf numFmtId="0" fontId="0" fillId="27" borderId="3" xfId="0" applyFill="1" applyBorder="1" applyAlignment="1">
      <alignment horizontal="center"/>
    </xf>
    <xf numFmtId="0" fontId="0" fillId="27" borderId="4" xfId="0" applyFill="1" applyBorder="1" applyAlignment="1">
      <alignment horizontal="center"/>
    </xf>
    <xf numFmtId="0" fontId="0" fillId="27" borderId="5" xfId="0" applyFill="1" applyBorder="1" applyAlignment="1">
      <alignment horizontal="center"/>
    </xf>
    <xf numFmtId="0" fontId="49" fillId="0" borderId="0" xfId="0" applyFont="1" applyAlignment="1">
      <alignment horizontal="center"/>
    </xf>
    <xf numFmtId="0" fontId="25" fillId="11" borderId="2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22" fillId="11" borderId="2" xfId="0" applyFont="1" applyFill="1" applyBorder="1" applyAlignment="1">
      <alignment horizontal="center" vertical="center" wrapText="1"/>
    </xf>
    <xf numFmtId="0" fontId="21" fillId="24" borderId="3" xfId="0" applyFont="1" applyFill="1" applyBorder="1" applyAlignment="1">
      <alignment horizontal="center" vertical="center"/>
    </xf>
    <xf numFmtId="0" fontId="21" fillId="24" borderId="5" xfId="0" applyFont="1" applyFill="1" applyBorder="1" applyAlignment="1">
      <alignment horizontal="center" vertical="center"/>
    </xf>
    <xf numFmtId="0" fontId="0" fillId="17" borderId="2" xfId="0" applyFill="1" applyBorder="1" applyAlignment="1">
      <alignment horizontal="center"/>
    </xf>
    <xf numFmtId="0" fontId="20" fillId="15" borderId="2" xfId="0" applyFont="1" applyFill="1" applyBorder="1" applyAlignment="1">
      <alignment horizontal="center" wrapText="1"/>
    </xf>
    <xf numFmtId="0" fontId="8" fillId="9" borderId="2" xfId="0" applyFont="1" applyFill="1" applyBorder="1" applyAlignment="1">
      <alignment horizontal="center" vertical="center"/>
    </xf>
    <xf numFmtId="0" fontId="25" fillId="24" borderId="3" xfId="0" applyFont="1" applyFill="1" applyBorder="1" applyAlignment="1">
      <alignment horizontal="center" vertical="center" wrapText="1"/>
    </xf>
    <xf numFmtId="0" fontId="25" fillId="24" borderId="4" xfId="0" applyFont="1" applyFill="1" applyBorder="1" applyAlignment="1">
      <alignment horizontal="center" vertical="center" wrapText="1"/>
    </xf>
    <xf numFmtId="0" fontId="25" fillId="24" borderId="5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/>
    </xf>
    <xf numFmtId="0" fontId="15" fillId="21" borderId="3" xfId="0" applyFont="1" applyFill="1" applyBorder="1" applyAlignment="1">
      <alignment horizontal="center" vertical="center" wrapText="1"/>
    </xf>
    <xf numFmtId="0" fontId="8" fillId="21" borderId="4" xfId="0" applyFont="1" applyFill="1" applyBorder="1" applyAlignment="1">
      <alignment horizontal="center" vertical="center" wrapText="1"/>
    </xf>
    <xf numFmtId="0" fontId="8" fillId="21" borderId="5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56" fillId="34" borderId="3" xfId="0" applyFont="1" applyFill="1" applyBorder="1" applyAlignment="1">
      <alignment horizontal="center" wrapText="1"/>
    </xf>
    <xf numFmtId="0" fontId="56" fillId="34" borderId="4" xfId="0" applyFont="1" applyFill="1" applyBorder="1" applyAlignment="1">
      <alignment horizontal="center" wrapText="1"/>
    </xf>
    <xf numFmtId="0" fontId="56" fillId="34" borderId="5" xfId="0" applyFont="1" applyFill="1" applyBorder="1" applyAlignment="1">
      <alignment horizontal="center" wrapText="1"/>
    </xf>
    <xf numFmtId="0" fontId="52" fillId="34" borderId="2" xfId="0" applyFont="1" applyFill="1" applyBorder="1" applyAlignment="1">
      <alignment horizontal="center" wrapText="1"/>
    </xf>
    <xf numFmtId="0" fontId="54" fillId="34" borderId="3" xfId="0" applyFont="1" applyFill="1" applyBorder="1" applyAlignment="1">
      <alignment horizontal="center" vertical="center"/>
    </xf>
    <xf numFmtId="0" fontId="54" fillId="34" borderId="5" xfId="0" applyFont="1" applyFill="1" applyBorder="1" applyAlignment="1">
      <alignment horizontal="center" vertical="center"/>
    </xf>
    <xf numFmtId="0" fontId="55" fillId="34" borderId="3" xfId="0" applyFont="1" applyFill="1" applyBorder="1" applyAlignment="1">
      <alignment horizontal="center" vertical="center" wrapText="1"/>
    </xf>
    <xf numFmtId="0" fontId="55" fillId="34" borderId="4" xfId="0" applyFont="1" applyFill="1" applyBorder="1" applyAlignment="1">
      <alignment horizontal="center" vertical="center" wrapText="1"/>
    </xf>
    <xf numFmtId="0" fontId="55" fillId="34" borderId="5" xfId="0" applyFont="1" applyFill="1" applyBorder="1" applyAlignment="1">
      <alignment horizontal="center" vertical="center" wrapText="1"/>
    </xf>
    <xf numFmtId="0" fontId="55" fillId="34" borderId="3" xfId="0" applyFont="1" applyFill="1" applyBorder="1" applyAlignment="1">
      <alignment horizontal="center" wrapText="1"/>
    </xf>
    <xf numFmtId="0" fontId="55" fillId="34" borderId="4" xfId="0" applyFont="1" applyFill="1" applyBorder="1" applyAlignment="1">
      <alignment horizontal="center" wrapText="1"/>
    </xf>
    <xf numFmtId="0" fontId="55" fillId="34" borderId="5" xfId="0" applyFont="1" applyFill="1" applyBorder="1" applyAlignment="1">
      <alignment horizontal="center" wrapText="1"/>
    </xf>
    <xf numFmtId="0" fontId="48" fillId="0" borderId="0" xfId="0" applyFont="1" applyAlignment="1" applyProtection="1">
      <alignment horizontal="center"/>
      <protection hidden="1"/>
    </xf>
    <xf numFmtId="0" fontId="51" fillId="16" borderId="2" xfId="0" applyFont="1" applyFill="1" applyBorder="1" applyAlignment="1">
      <alignment horizontal="center" wrapText="1"/>
    </xf>
    <xf numFmtId="0" fontId="21" fillId="16" borderId="3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  <xf numFmtId="0" fontId="0" fillId="17" borderId="3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15" fillId="9" borderId="3" xfId="0" applyFont="1" applyFill="1" applyBorder="1" applyAlignment="1">
      <alignment horizontal="center" vertical="center"/>
    </xf>
  </cellXfs>
  <cellStyles count="4">
    <cellStyle name="left" xfId="3" xr:uid="{915E20E0-8656-47A5-952E-02DA4DD42A60}"/>
    <cellStyle name="Normal" xfId="0" builtinId="0"/>
    <cellStyle name="Normal 2" xfId="2" xr:uid="{5FB36F11-1C66-41DD-8725-402CC1435526}"/>
    <cellStyle name="Porcentaje" xfId="1" builtinId="5"/>
  </cellStyles>
  <dxfs count="0"/>
  <tableStyles count="0" defaultTableStyle="TableStyleMedium2" defaultPivotStyle="PivotStyleLight16"/>
  <colors>
    <mruColors>
      <color rgb="FFFFFF66"/>
      <color rgb="FF66FF66"/>
      <color rgb="FFCCFF99"/>
      <color rgb="FFFF0066"/>
      <color rgb="FFFDCFF4"/>
      <color rgb="FFFF7C80"/>
      <color rgb="FFCCFFCC"/>
      <color rgb="FFFF5050"/>
      <color rgb="FF4EA84A"/>
      <color rgb="FF829F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 DEL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TOTAL DE ESTUDIANTES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74864388186165"/>
          <c:y val="3.7043418332184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27-7048-B446-73031456E92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27-7048-B446-73031456E92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27-7048-B446-73031456E9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'PRIMERO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'PRIMERO SEC'!$AE$49:$AE$51</c:f>
              <c:numCache>
                <c:formatCode>0%</c:formatCode>
                <c:ptCount val="3"/>
                <c:pt idx="0">
                  <c:v>0.49333333333333335</c:v>
                </c:pt>
                <c:pt idx="1">
                  <c:v>0.50666666666666671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27-7048-B446-73031456E9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'QUINTO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SEC'!$E$66:$G$66</c:f>
              <c:numCache>
                <c:formatCode>0%</c:formatCode>
                <c:ptCount val="3"/>
                <c:pt idx="0">
                  <c:v>0.75</c:v>
                </c:pt>
                <c:pt idx="1">
                  <c:v>0.45454545454545453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7-A541-8BB2-8AE7DA8CCD08}"/>
            </c:ext>
          </c:extLst>
        </c:ser>
        <c:ser>
          <c:idx val="1"/>
          <c:order val="1"/>
          <c:tx>
            <c:strRef>
              <c:f>'QUINTO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SEC'!$E$67:$G$67</c:f>
              <c:numCache>
                <c:formatCode>0%</c:formatCode>
                <c:ptCount val="3"/>
                <c:pt idx="0">
                  <c:v>0.25</c:v>
                </c:pt>
                <c:pt idx="1">
                  <c:v>0.54545454545454541</c:v>
                </c:pt>
                <c:pt idx="2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7-A541-8BB2-8AE7DA8CCD08}"/>
            </c:ext>
          </c:extLst>
        </c:ser>
        <c:ser>
          <c:idx val="3"/>
          <c:order val="2"/>
          <c:tx>
            <c:strRef>
              <c:f>'QUINTO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87-A541-8BB2-8AE7DA8CCD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0976"/>
        <c:axId val="333706464"/>
      </c:barChart>
      <c:catAx>
        <c:axId val="33370097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3706464"/>
        <c:crosses val="autoZero"/>
        <c:auto val="1"/>
        <c:lblAlgn val="ctr"/>
        <c:lblOffset val="100"/>
        <c:noMultiLvlLbl val="0"/>
      </c:catAx>
      <c:valAx>
        <c:axId val="33370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370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113761965327069"/>
          <c:y val="4.09409748032300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'PRIMERO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SEC'!$E$66:$G$66</c:f>
              <c:numCache>
                <c:formatCode>0%</c:formatCode>
                <c:ptCount val="3"/>
                <c:pt idx="0">
                  <c:v>0.6</c:v>
                </c:pt>
                <c:pt idx="1">
                  <c:v>0.59523809523809523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4-9447-A202-601DF5AEC2FA}"/>
            </c:ext>
          </c:extLst>
        </c:ser>
        <c:ser>
          <c:idx val="1"/>
          <c:order val="1"/>
          <c:tx>
            <c:strRef>
              <c:f>'PRIMERO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SEC'!$E$67:$G$67</c:f>
              <c:numCache>
                <c:formatCode>0%</c:formatCode>
                <c:ptCount val="3"/>
                <c:pt idx="0">
                  <c:v>0.4</c:v>
                </c:pt>
                <c:pt idx="1">
                  <c:v>0.40476190476190477</c:v>
                </c:pt>
                <c:pt idx="2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24-9447-A202-601DF5AEC2FA}"/>
            </c:ext>
          </c:extLst>
        </c:ser>
        <c:ser>
          <c:idx val="3"/>
          <c:order val="2"/>
          <c:tx>
            <c:strRef>
              <c:f>'PRIMERO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24-9447-A202-601DF5AEC2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512392"/>
        <c:axId val="159511216"/>
      </c:barChart>
      <c:catAx>
        <c:axId val="15951239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59511216"/>
        <c:crosses val="autoZero"/>
        <c:auto val="1"/>
        <c:lblAlgn val="ctr"/>
        <c:lblOffset val="100"/>
        <c:noMultiLvlLbl val="0"/>
      </c:catAx>
      <c:valAx>
        <c:axId val="15951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951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29-B246-8903-9B274D557F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29-B246-8903-9B274D557FE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29-B246-8903-9B274D557FE4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CE-49BD-B167-761D5EEAA4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'SEGUNDO SEC'!$D$59:$D$62</c:f>
              <c:strCache>
                <c:ptCount val="4"/>
                <c:pt idx="0">
                  <c:v>Adecuadas (p)</c:v>
                </c:pt>
                <c:pt idx="1">
                  <c:v>Parciales (o)</c:v>
                </c:pt>
                <c:pt idx="2">
                  <c:v>Inadecuadas ( X )</c:v>
                </c:pt>
                <c:pt idx="3">
                  <c:v>Omitidas ( − )</c:v>
                </c:pt>
              </c:strCache>
            </c:strRef>
          </c:cat>
          <c:val>
            <c:numRef>
              <c:f>'SEGUNDO SEC'!$AF$59:$AF$62</c:f>
              <c:numCache>
                <c:formatCode>0%</c:formatCode>
                <c:ptCount val="4"/>
                <c:pt idx="0">
                  <c:v>0.48</c:v>
                </c:pt>
                <c:pt idx="1">
                  <c:v>0.38666666666666666</c:v>
                </c:pt>
                <c:pt idx="2">
                  <c:v>0.13333333333333333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29-B246-8903-9B274D557FE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RESULTADO POR CAPACIDADES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Adecuadas</c:v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SEC'!$E$78:$G$78</c:f>
              <c:numCache>
                <c:formatCode>0%</c:formatCode>
                <c:ptCount val="3"/>
                <c:pt idx="0">
                  <c:v>0.73333333333333328</c:v>
                </c:pt>
                <c:pt idx="1">
                  <c:v>0.5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4-490B-AFD3-D3A3CE0DDDD8}"/>
            </c:ext>
          </c:extLst>
        </c:ser>
        <c:ser>
          <c:idx val="1"/>
          <c:order val="1"/>
          <c:tx>
            <c:v>Parciales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SEC'!$E$79:$G$79</c:f>
              <c:numCache>
                <c:formatCode>0%</c:formatCode>
                <c:ptCount val="3"/>
                <c:pt idx="0">
                  <c:v>0.2</c:v>
                </c:pt>
                <c:pt idx="1">
                  <c:v>0.36666666666666664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4-490B-AFD3-D3A3CE0DDDD8}"/>
            </c:ext>
          </c:extLst>
        </c:ser>
        <c:ser>
          <c:idx val="2"/>
          <c:order val="2"/>
          <c:tx>
            <c:v>Inadecuadas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SEC'!$E$80:$G$80</c:f>
              <c:numCache>
                <c:formatCode>0%</c:formatCode>
                <c:ptCount val="3"/>
                <c:pt idx="0">
                  <c:v>6.6666666666666666E-2</c:v>
                </c:pt>
                <c:pt idx="1">
                  <c:v>0.13333333333333333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4-490B-AFD3-D3A3CE0DDDD8}"/>
            </c:ext>
          </c:extLst>
        </c:ser>
        <c:ser>
          <c:idx val="3"/>
          <c:order val="3"/>
          <c:tx>
            <c:v>Omitidas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SEC'!$E$81:$G$81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4-490B-AFD3-D3A3CE0DDD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17134768"/>
        <c:axId val="711638928"/>
      </c:barChart>
      <c:catAx>
        <c:axId val="151713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1638928"/>
        <c:crosses val="autoZero"/>
        <c:auto val="1"/>
        <c:lblAlgn val="ctr"/>
        <c:lblOffset val="100"/>
        <c:noMultiLvlLbl val="0"/>
      </c:catAx>
      <c:valAx>
        <c:axId val="71163892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1713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47-D94B-A0AA-C6E6E608025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47-D94B-A0AA-C6E6E608025D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47-D94B-A0AA-C6E6E60802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'TERCERO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'TERCERO SEC'!$AE$49:$AE$51</c:f>
              <c:numCache>
                <c:formatCode>0%</c:formatCode>
                <c:ptCount val="3"/>
                <c:pt idx="0">
                  <c:v>0.63709677419354838</c:v>
                </c:pt>
                <c:pt idx="1">
                  <c:v>0.35483870967741937</c:v>
                </c:pt>
                <c:pt idx="2">
                  <c:v>8.0645161290322578E-3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47-D94B-A0AA-C6E6E60802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383101537060891"/>
          <c:y val="1.8890952349432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'TERCERO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SEC'!$E$66:$G$66</c:f>
              <c:numCache>
                <c:formatCode>0%</c:formatCode>
                <c:ptCount val="3"/>
                <c:pt idx="0">
                  <c:v>0.6333333333333333</c:v>
                </c:pt>
                <c:pt idx="1">
                  <c:v>0.68333333333333335</c:v>
                </c:pt>
                <c:pt idx="2">
                  <c:v>0.55882352941176472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B-E748-8F1A-5050C4344B0A}"/>
            </c:ext>
          </c:extLst>
        </c:ser>
        <c:ser>
          <c:idx val="1"/>
          <c:order val="1"/>
          <c:tx>
            <c:strRef>
              <c:f>'TERCERO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SEC'!$E$67:$G$67</c:f>
              <c:numCache>
                <c:formatCode>0%</c:formatCode>
                <c:ptCount val="3"/>
                <c:pt idx="0">
                  <c:v>0.36666666666666664</c:v>
                </c:pt>
                <c:pt idx="1">
                  <c:v>0.31666666666666665</c:v>
                </c:pt>
                <c:pt idx="2">
                  <c:v>0.41176470588235292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4B-E748-8F1A-5050C4344B0A}"/>
            </c:ext>
          </c:extLst>
        </c:ser>
        <c:ser>
          <c:idx val="3"/>
          <c:order val="2"/>
          <c:tx>
            <c:strRef>
              <c:f>'TERCERO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2.9411764705882353E-2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4B-E748-8F1A-5050C4344B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7248"/>
        <c:axId val="333708032"/>
      </c:barChart>
      <c:catAx>
        <c:axId val="3337072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3708032"/>
        <c:crosses val="autoZero"/>
        <c:auto val="1"/>
        <c:lblAlgn val="ctr"/>
        <c:lblOffset val="100"/>
        <c:noMultiLvlLbl val="0"/>
      </c:catAx>
      <c:valAx>
        <c:axId val="33370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370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8C-184A-AF7B-793598E4441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8C-184A-AF7B-793598E4441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8C-184A-AF7B-793598E444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'CUARTO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'CUARTO SEC'!$AE$49:$AE$51</c:f>
              <c:numCache>
                <c:formatCode>0%</c:formatCode>
                <c:ptCount val="3"/>
                <c:pt idx="0">
                  <c:v>0.5714285714285714</c:v>
                </c:pt>
                <c:pt idx="1">
                  <c:v>0.38095238095238093</c:v>
                </c:pt>
                <c:pt idx="2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8C-184A-AF7B-793598E444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'CUARTO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SEC'!$E$66:$G$66</c:f>
              <c:numCache>
                <c:formatCode>0%</c:formatCode>
                <c:ptCount val="3"/>
                <c:pt idx="0">
                  <c:v>0.25</c:v>
                </c:pt>
                <c:pt idx="1">
                  <c:v>0.8</c:v>
                </c:pt>
                <c:pt idx="2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9-5246-B2E0-31BD0D5619EF}"/>
            </c:ext>
          </c:extLst>
        </c:ser>
        <c:ser>
          <c:idx val="1"/>
          <c:order val="1"/>
          <c:tx>
            <c:strRef>
              <c:f>'CUARTO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SEC'!$E$67:$G$67</c:f>
              <c:numCache>
                <c:formatCode>0%</c:formatCode>
                <c:ptCount val="3"/>
                <c:pt idx="0">
                  <c:v>0.75</c:v>
                </c:pt>
                <c:pt idx="1">
                  <c:v>0.2</c:v>
                </c:pt>
                <c:pt idx="2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9-5246-B2E0-31BD0D5619EF}"/>
            </c:ext>
          </c:extLst>
        </c:ser>
        <c:ser>
          <c:idx val="3"/>
          <c:order val="2"/>
          <c:tx>
            <c:strRef>
              <c:f>'CUARTO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59-5246-B2E0-31BD0D5619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3720"/>
        <c:axId val="333708424"/>
      </c:barChart>
      <c:catAx>
        <c:axId val="33370372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3708424"/>
        <c:crosses val="autoZero"/>
        <c:auto val="1"/>
        <c:lblAlgn val="ctr"/>
        <c:lblOffset val="100"/>
        <c:noMultiLvlLbl val="0"/>
      </c:catAx>
      <c:valAx>
        <c:axId val="33370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370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2902033540276925"/>
          <c:y val="3.7078667389530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14-0444-908E-526B4F7CA77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14-0444-908E-526B4F7CA778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14-0444-908E-526B4F7CA7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'QUINTO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'QUINTO SEC'!$AE$49:$AE$51</c:f>
              <c:numCache>
                <c:formatCode>0%</c:formatCode>
                <c:ptCount val="3"/>
                <c:pt idx="0">
                  <c:v>0.45833333333333331</c:v>
                </c:pt>
                <c:pt idx="1">
                  <c:v>0.54166666666666663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14-0444-908E-526B4F7CA7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15747</xdr:colOff>
      <xdr:row>69</xdr:row>
      <xdr:rowOff>115186</xdr:rowOff>
    </xdr:from>
    <xdr:to>
      <xdr:col>11</xdr:col>
      <xdr:colOff>35440</xdr:colOff>
      <xdr:row>84</xdr:row>
      <xdr:rowOff>170392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168869</xdr:colOff>
      <xdr:row>67</xdr:row>
      <xdr:rowOff>11022</xdr:rowOff>
    </xdr:from>
    <xdr:to>
      <xdr:col>29</xdr:col>
      <xdr:colOff>620233</xdr:colOff>
      <xdr:row>84</xdr:row>
      <xdr:rowOff>159488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159277</xdr:colOff>
      <xdr:row>0</xdr:row>
      <xdr:rowOff>101800</xdr:rowOff>
    </xdr:from>
    <xdr:ext cx="2600757" cy="580570"/>
    <xdr:pic>
      <xdr:nvPicPr>
        <xdr:cNvPr id="6" name="image1.png">
          <a:extLst>
            <a:ext uri="{FF2B5EF4-FFF2-40B4-BE49-F238E27FC236}">
              <a16:creationId xmlns:a16="http://schemas.microsoft.com/office/drawing/2014/main" id="{89DB75F3-D5E4-FD4D-BE86-364759F2ED3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0585" y="101800"/>
          <a:ext cx="2600757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30</xdr:col>
      <xdr:colOff>0</xdr:colOff>
      <xdr:row>2</xdr:row>
      <xdr:rowOff>0</xdr:rowOff>
    </xdr:from>
    <xdr:to>
      <xdr:col>31</xdr:col>
      <xdr:colOff>234462</xdr:colOff>
      <xdr:row>7</xdr:row>
      <xdr:rowOff>161193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5173AF9B-E3F3-4AB6-A415-49BEFC5559C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8615" y="556846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276602</xdr:colOff>
      <xdr:row>83</xdr:row>
      <xdr:rowOff>170388</xdr:rowOff>
    </xdr:from>
    <xdr:to>
      <xdr:col>10</xdr:col>
      <xdr:colOff>399678</xdr:colOff>
      <xdr:row>98</xdr:row>
      <xdr:rowOff>35587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32532</xdr:colOff>
      <xdr:row>0</xdr:row>
      <xdr:rowOff>133257</xdr:rowOff>
    </xdr:from>
    <xdr:ext cx="2376088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52595E43-37BC-334C-8FC4-4F4879C4117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3360" y="133257"/>
          <a:ext cx="2376088" cy="580570"/>
        </a:xfrm>
        <a:prstGeom prst="rect">
          <a:avLst/>
        </a:prstGeom>
        <a:noFill/>
      </xdr:spPr>
    </xdr:pic>
    <xdr:clientData fLocksWithSheet="0"/>
  </xdr:oneCellAnchor>
  <xdr:twoCellAnchor>
    <xdr:from>
      <xdr:col>11</xdr:col>
      <xdr:colOff>15003</xdr:colOff>
      <xdr:row>82</xdr:row>
      <xdr:rowOff>181397</xdr:rowOff>
    </xdr:from>
    <xdr:to>
      <xdr:col>22</xdr:col>
      <xdr:colOff>373224</xdr:colOff>
      <xdr:row>98</xdr:row>
      <xdr:rowOff>55891</xdr:rowOff>
    </xdr:to>
    <xdr:graphicFrame macro="">
      <xdr:nvGraphicFramePr>
        <xdr:cNvPr id="12" name="Gráfico 11" descr="DATA&#10;">
          <a:extLst>
            <a:ext uri="{FF2B5EF4-FFF2-40B4-BE49-F238E27FC236}">
              <a16:creationId xmlns:a16="http://schemas.microsoft.com/office/drawing/2014/main" id="{82391923-3511-4C65-BF01-DB520C477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31</xdr:col>
      <xdr:colOff>0</xdr:colOff>
      <xdr:row>3</xdr:row>
      <xdr:rowOff>0</xdr:rowOff>
    </xdr:from>
    <xdr:to>
      <xdr:col>32</xdr:col>
      <xdr:colOff>219809</xdr:colOff>
      <xdr:row>8</xdr:row>
      <xdr:rowOff>73270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20B3C0E3-D7C9-4A8D-A675-6BBB8243586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3385" y="732692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322492</xdr:colOff>
      <xdr:row>69</xdr:row>
      <xdr:rowOff>25592</xdr:rowOff>
    </xdr:from>
    <xdr:to>
      <xdr:col>10</xdr:col>
      <xdr:colOff>196824</xdr:colOff>
      <xdr:row>83</xdr:row>
      <xdr:rowOff>124061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272445</xdr:colOff>
      <xdr:row>68</xdr:row>
      <xdr:rowOff>160546</xdr:rowOff>
    </xdr:from>
    <xdr:to>
      <xdr:col>27</xdr:col>
      <xdr:colOff>366519</xdr:colOff>
      <xdr:row>83</xdr:row>
      <xdr:rowOff>50480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693851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2474D8F9-B62F-1146-BCE5-B083683D0F2D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693851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47625</xdr:colOff>
      <xdr:row>1</xdr:row>
      <xdr:rowOff>301625</xdr:rowOff>
    </xdr:from>
    <xdr:to>
      <xdr:col>30</xdr:col>
      <xdr:colOff>445722</xdr:colOff>
      <xdr:row>7</xdr:row>
      <xdr:rowOff>74491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84A6CC71-4A56-4D27-A4C9-95E5AE1A0ED4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7750" y="49212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118946</xdr:colOff>
      <xdr:row>69</xdr:row>
      <xdr:rowOff>67236</xdr:rowOff>
    </xdr:from>
    <xdr:to>
      <xdr:col>9</xdr:col>
      <xdr:colOff>145677</xdr:colOff>
      <xdr:row>83</xdr:row>
      <xdr:rowOff>119050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268939</xdr:colOff>
      <xdr:row>69</xdr:row>
      <xdr:rowOff>41461</xdr:rowOff>
    </xdr:from>
    <xdr:to>
      <xdr:col>25</xdr:col>
      <xdr:colOff>56028</xdr:colOff>
      <xdr:row>83</xdr:row>
      <xdr:rowOff>117661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068285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089F32F6-2691-5545-92DE-3EA622F762B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068285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28</xdr:col>
      <xdr:colOff>343958</xdr:colOff>
      <xdr:row>1</xdr:row>
      <xdr:rowOff>66146</xdr:rowOff>
    </xdr:from>
    <xdr:to>
      <xdr:col>30</xdr:col>
      <xdr:colOff>339888</xdr:colOff>
      <xdr:row>6</xdr:row>
      <xdr:rowOff>130053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FC2B187A-338A-4F05-8691-165747456BB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5208" y="251354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331858</xdr:colOff>
      <xdr:row>76</xdr:row>
      <xdr:rowOff>44824</xdr:rowOff>
    </xdr:from>
    <xdr:to>
      <xdr:col>11</xdr:col>
      <xdr:colOff>246530</xdr:colOff>
      <xdr:row>90</xdr:row>
      <xdr:rowOff>96638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214155</xdr:colOff>
      <xdr:row>69</xdr:row>
      <xdr:rowOff>162360</xdr:rowOff>
    </xdr:from>
    <xdr:to>
      <xdr:col>29</xdr:col>
      <xdr:colOff>52916</xdr:colOff>
      <xdr:row>90</xdr:row>
      <xdr:rowOff>52917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882613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D30476C6-7A53-4944-BFC5-91BECDFF99D3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882613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26458</xdr:colOff>
      <xdr:row>1</xdr:row>
      <xdr:rowOff>66147</xdr:rowOff>
    </xdr:from>
    <xdr:to>
      <xdr:col>30</xdr:col>
      <xdr:colOff>406034</xdr:colOff>
      <xdr:row>6</xdr:row>
      <xdr:rowOff>130054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C648038E-73B0-4087-89DE-A8318B65EE1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3958" y="25135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C1:AI97"/>
  <sheetViews>
    <sheetView tabSelected="1" topLeftCell="D40" zoomScale="65" zoomScaleNormal="65" workbookViewId="0">
      <selection activeCell="H92" sqref="H92:AD92"/>
    </sheetView>
  </sheetViews>
  <sheetFormatPr baseColWidth="10" defaultRowHeight="15" x14ac:dyDescent="0.25"/>
  <cols>
    <col min="1" max="1" width="3.28515625" customWidth="1"/>
    <col min="2" max="2" width="3.42578125" customWidth="1"/>
    <col min="3" max="3" width="5" customWidth="1"/>
    <col min="4" max="4" width="44" customWidth="1"/>
    <col min="5" max="29" width="6.28515625" customWidth="1"/>
    <col min="30" max="30" width="14.28515625" customWidth="1"/>
    <col min="31" max="31" width="16.28515625" customWidth="1"/>
    <col min="32" max="32" width="12.140625" customWidth="1"/>
    <col min="33" max="33" width="7" customWidth="1"/>
    <col min="34" max="34" width="20.7109375" customWidth="1"/>
  </cols>
  <sheetData>
    <row r="1" spans="3:35" x14ac:dyDescent="0.2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29.25" x14ac:dyDescent="0.4">
      <c r="D2" s="163" t="s">
        <v>67</v>
      </c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</row>
    <row r="6" spans="3:35" x14ac:dyDescent="0.25">
      <c r="AD6" s="145"/>
      <c r="AE6" s="145"/>
    </row>
    <row r="7" spans="3:35" ht="22.15" customHeight="1" x14ac:dyDescent="0.35">
      <c r="D7" s="135" t="s">
        <v>68</v>
      </c>
      <c r="E7" s="166" t="s">
        <v>97</v>
      </c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8"/>
      <c r="R7" s="165" t="s">
        <v>69</v>
      </c>
      <c r="S7" s="165"/>
      <c r="T7" s="165"/>
      <c r="U7" s="165"/>
      <c r="V7" s="165"/>
      <c r="X7" s="161">
        <v>3</v>
      </c>
      <c r="Y7" s="162"/>
    </row>
    <row r="8" spans="3:35" ht="22.15" customHeight="1" x14ac:dyDescent="0.35">
      <c r="D8" s="136" t="s">
        <v>47</v>
      </c>
      <c r="E8" s="164" t="s">
        <v>98</v>
      </c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56"/>
      <c r="R8" s="165" t="s">
        <v>78</v>
      </c>
      <c r="S8" s="165"/>
      <c r="T8" s="165"/>
      <c r="U8" s="165"/>
      <c r="V8" s="165"/>
      <c r="X8" s="161" t="s">
        <v>99</v>
      </c>
      <c r="Y8" s="162"/>
      <c r="Z8" s="68"/>
      <c r="AA8" s="68"/>
      <c r="AD8" s="160"/>
      <c r="AE8" s="160"/>
      <c r="AF8" s="160"/>
      <c r="AG8" s="160"/>
      <c r="AH8" s="160"/>
    </row>
    <row r="9" spans="3:35" x14ac:dyDescent="0.2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51.75" customHeight="1" x14ac:dyDescent="0.25">
      <c r="C10" s="170" t="s">
        <v>38</v>
      </c>
      <c r="D10" s="171"/>
      <c r="E10" s="175" t="s">
        <v>92</v>
      </c>
      <c r="F10" s="176"/>
      <c r="G10" s="176"/>
      <c r="H10" s="176"/>
      <c r="I10" s="177"/>
      <c r="J10" s="172" t="s">
        <v>93</v>
      </c>
      <c r="K10" s="173"/>
      <c r="L10" s="173"/>
      <c r="M10" s="173"/>
      <c r="N10" s="174"/>
      <c r="O10" s="172" t="s">
        <v>94</v>
      </c>
      <c r="P10" s="173"/>
      <c r="Q10" s="173"/>
      <c r="R10" s="173"/>
      <c r="S10" s="174"/>
      <c r="T10" s="172" t="s">
        <v>95</v>
      </c>
      <c r="U10" s="173"/>
      <c r="V10" s="173"/>
      <c r="W10" s="173"/>
      <c r="X10" s="174"/>
      <c r="Y10" s="172" t="s">
        <v>96</v>
      </c>
      <c r="Z10" s="173"/>
      <c r="AA10" s="173"/>
      <c r="AB10" s="173"/>
      <c r="AC10" s="174"/>
      <c r="AD10" s="169" t="s">
        <v>41</v>
      </c>
      <c r="AE10" s="169"/>
      <c r="AF10" s="169"/>
    </row>
    <row r="11" spans="3:35" ht="22.15" customHeight="1" thickBot="1" x14ac:dyDescent="0.3">
      <c r="C11" s="58" t="s">
        <v>40</v>
      </c>
      <c r="D11" s="66" t="s">
        <v>79</v>
      </c>
      <c r="E11" s="85" t="s">
        <v>1</v>
      </c>
      <c r="F11" s="85" t="s">
        <v>2</v>
      </c>
      <c r="G11" s="85" t="s">
        <v>3</v>
      </c>
      <c r="H11" s="85" t="s">
        <v>4</v>
      </c>
      <c r="I11" s="85" t="s">
        <v>5</v>
      </c>
      <c r="J11" s="85" t="s">
        <v>6</v>
      </c>
      <c r="K11" s="85" t="s">
        <v>7</v>
      </c>
      <c r="L11" s="85" t="s">
        <v>8</v>
      </c>
      <c r="M11" s="85" t="s">
        <v>9</v>
      </c>
      <c r="N11" s="85" t="s">
        <v>10</v>
      </c>
      <c r="O11" s="85" t="s">
        <v>11</v>
      </c>
      <c r="P11" s="85" t="s">
        <v>12</v>
      </c>
      <c r="Q11" s="85" t="s">
        <v>13</v>
      </c>
      <c r="R11" s="85" t="s">
        <v>14</v>
      </c>
      <c r="S11" s="85" t="s">
        <v>15</v>
      </c>
      <c r="T11" s="85" t="s">
        <v>16</v>
      </c>
      <c r="U11" s="85" t="s">
        <v>17</v>
      </c>
      <c r="V11" s="85" t="s">
        <v>18</v>
      </c>
      <c r="W11" s="85" t="s">
        <v>19</v>
      </c>
      <c r="X11" s="85" t="s">
        <v>20</v>
      </c>
      <c r="Y11" s="85" t="s">
        <v>21</v>
      </c>
      <c r="Z11" s="85" t="s">
        <v>22</v>
      </c>
      <c r="AA11" s="85" t="s">
        <v>23</v>
      </c>
      <c r="AB11" s="85" t="s">
        <v>24</v>
      </c>
      <c r="AC11" s="85" t="s">
        <v>25</v>
      </c>
      <c r="AD11" s="114" t="s">
        <v>54</v>
      </c>
      <c r="AE11" s="116" t="s">
        <v>55</v>
      </c>
      <c r="AF11" s="118" t="s">
        <v>53</v>
      </c>
    </row>
    <row r="12" spans="3:35" ht="19.149999999999999" customHeight="1" thickBot="1" x14ac:dyDescent="0.3">
      <c r="C12" s="57">
        <v>1</v>
      </c>
      <c r="D12" s="151" t="s">
        <v>100</v>
      </c>
      <c r="E12" s="64" t="s">
        <v>51</v>
      </c>
      <c r="F12" s="64" t="s">
        <v>51</v>
      </c>
      <c r="G12" s="64" t="s">
        <v>44</v>
      </c>
      <c r="H12" s="64" t="s">
        <v>51</v>
      </c>
      <c r="I12" s="64" t="s">
        <v>44</v>
      </c>
      <c r="J12" s="64" t="s">
        <v>51</v>
      </c>
      <c r="K12" s="64" t="s">
        <v>51</v>
      </c>
      <c r="L12" s="64" t="s">
        <v>44</v>
      </c>
      <c r="M12" s="64" t="s">
        <v>44</v>
      </c>
      <c r="N12" s="64" t="s">
        <v>44</v>
      </c>
      <c r="O12" s="64" t="s">
        <v>51</v>
      </c>
      <c r="P12" s="64" t="s">
        <v>51</v>
      </c>
      <c r="Q12" s="64" t="s">
        <v>44</v>
      </c>
      <c r="R12" s="64" t="s">
        <v>44</v>
      </c>
      <c r="S12" s="64" t="s">
        <v>51</v>
      </c>
      <c r="T12" s="64" t="s">
        <v>51</v>
      </c>
      <c r="U12" s="64" t="s">
        <v>51</v>
      </c>
      <c r="V12" s="64" t="s">
        <v>44</v>
      </c>
      <c r="W12" s="64" t="s">
        <v>51</v>
      </c>
      <c r="X12" s="64" t="s">
        <v>44</v>
      </c>
      <c r="Y12" s="64" t="s">
        <v>51</v>
      </c>
      <c r="Z12" s="64" t="s">
        <v>51</v>
      </c>
      <c r="AA12" s="64" t="s">
        <v>44</v>
      </c>
      <c r="AB12" s="64" t="s">
        <v>51</v>
      </c>
      <c r="AC12" s="64" t="s">
        <v>44</v>
      </c>
      <c r="AD12" s="115">
        <f>COUNTIF(E12:AC12,"✔")</f>
        <v>14</v>
      </c>
      <c r="AE12" s="117">
        <f>COUNTIF(E12:AC12,"X")</f>
        <v>11</v>
      </c>
      <c r="AF12" s="119">
        <f>COUNTIF(E12:AC12,"–")</f>
        <v>0</v>
      </c>
      <c r="AH12" s="158" t="s">
        <v>46</v>
      </c>
      <c r="AI12" s="159"/>
    </row>
    <row r="13" spans="3:35" ht="19.149999999999999" customHeight="1" thickBot="1" x14ac:dyDescent="0.3">
      <c r="C13" s="57">
        <v>2</v>
      </c>
      <c r="D13" s="152" t="s">
        <v>101</v>
      </c>
      <c r="E13" s="64" t="s">
        <v>44</v>
      </c>
      <c r="F13" s="64" t="s">
        <v>51</v>
      </c>
      <c r="G13" s="64" t="s">
        <v>44</v>
      </c>
      <c r="H13" s="64" t="s">
        <v>44</v>
      </c>
      <c r="I13" s="64" t="s">
        <v>51</v>
      </c>
      <c r="J13" s="64" t="s">
        <v>44</v>
      </c>
      <c r="K13" s="64" t="s">
        <v>51</v>
      </c>
      <c r="L13" s="64" t="s">
        <v>44</v>
      </c>
      <c r="M13" s="64" t="s">
        <v>44</v>
      </c>
      <c r="N13" s="64" t="s">
        <v>44</v>
      </c>
      <c r="O13" s="64" t="s">
        <v>44</v>
      </c>
      <c r="P13" s="64" t="s">
        <v>44</v>
      </c>
      <c r="Q13" s="64" t="s">
        <v>44</v>
      </c>
      <c r="R13" s="64" t="s">
        <v>51</v>
      </c>
      <c r="S13" s="64" t="s">
        <v>44</v>
      </c>
      <c r="T13" s="64" t="s">
        <v>51</v>
      </c>
      <c r="U13" s="64" t="s">
        <v>44</v>
      </c>
      <c r="V13" s="64" t="s">
        <v>44</v>
      </c>
      <c r="W13" s="64" t="s">
        <v>44</v>
      </c>
      <c r="X13" s="64" t="s">
        <v>51</v>
      </c>
      <c r="Y13" s="64" t="s">
        <v>44</v>
      </c>
      <c r="Z13" s="64" t="s">
        <v>51</v>
      </c>
      <c r="AA13" s="64" t="s">
        <v>51</v>
      </c>
      <c r="AB13" s="64" t="s">
        <v>51</v>
      </c>
      <c r="AC13" s="64" t="s">
        <v>44</v>
      </c>
      <c r="AD13" s="115">
        <f t="shared" ref="AD13:AD45" si="0">COUNTIF(E13:AC13,"✔")</f>
        <v>9</v>
      </c>
      <c r="AE13" s="117">
        <f t="shared" ref="AE13:AE45" si="1">COUNTIF(E13:AC13,"X")</f>
        <v>16</v>
      </c>
      <c r="AF13" s="119">
        <f t="shared" ref="AF13:AF45" si="2">COUNTIF(E13:AC13,"–")</f>
        <v>0</v>
      </c>
      <c r="AH13" s="70" t="s">
        <v>48</v>
      </c>
      <c r="AI13" s="71" t="s">
        <v>51</v>
      </c>
    </row>
    <row r="14" spans="3:35" ht="19.149999999999999" customHeight="1" thickBot="1" x14ac:dyDescent="0.3">
      <c r="C14" s="57">
        <v>3</v>
      </c>
      <c r="D14" s="152" t="s">
        <v>102</v>
      </c>
      <c r="E14" s="64" t="s">
        <v>51</v>
      </c>
      <c r="F14" s="64" t="s">
        <v>51</v>
      </c>
      <c r="G14" s="64" t="s">
        <v>44</v>
      </c>
      <c r="H14" s="64" t="s">
        <v>44</v>
      </c>
      <c r="I14" s="64" t="s">
        <v>51</v>
      </c>
      <c r="J14" s="64" t="s">
        <v>44</v>
      </c>
      <c r="K14" s="64" t="s">
        <v>51</v>
      </c>
      <c r="L14" s="64" t="s">
        <v>51</v>
      </c>
      <c r="M14" s="64" t="s">
        <v>44</v>
      </c>
      <c r="N14" s="64" t="s">
        <v>44</v>
      </c>
      <c r="O14" s="64" t="s">
        <v>51</v>
      </c>
      <c r="P14" s="64" t="s">
        <v>51</v>
      </c>
      <c r="Q14" s="64" t="s">
        <v>51</v>
      </c>
      <c r="R14" s="64" t="s">
        <v>44</v>
      </c>
      <c r="S14" s="64" t="s">
        <v>44</v>
      </c>
      <c r="T14" s="64" t="s">
        <v>51</v>
      </c>
      <c r="U14" s="64" t="s">
        <v>51</v>
      </c>
      <c r="V14" s="64" t="s">
        <v>51</v>
      </c>
      <c r="W14" s="64" t="s">
        <v>44</v>
      </c>
      <c r="X14" s="64" t="s">
        <v>44</v>
      </c>
      <c r="Y14" s="64" t="s">
        <v>51</v>
      </c>
      <c r="Z14" s="64" t="s">
        <v>51</v>
      </c>
      <c r="AA14" s="64" t="s">
        <v>51</v>
      </c>
      <c r="AB14" s="64" t="s">
        <v>44</v>
      </c>
      <c r="AC14" s="64" t="s">
        <v>44</v>
      </c>
      <c r="AD14" s="115">
        <f t="shared" si="0"/>
        <v>14</v>
      </c>
      <c r="AE14" s="117">
        <f t="shared" si="1"/>
        <v>11</v>
      </c>
      <c r="AF14" s="119">
        <f t="shared" si="2"/>
        <v>0</v>
      </c>
      <c r="AH14" s="70" t="s">
        <v>49</v>
      </c>
      <c r="AI14" s="72" t="s">
        <v>44</v>
      </c>
    </row>
    <row r="15" spans="3:35" ht="19.149999999999999" customHeight="1" thickBot="1" x14ac:dyDescent="0.3">
      <c r="C15" s="57">
        <v>4</v>
      </c>
      <c r="D15" s="55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115">
        <f t="shared" si="0"/>
        <v>0</v>
      </c>
      <c r="AE15" s="117">
        <f t="shared" si="1"/>
        <v>0</v>
      </c>
      <c r="AF15" s="119">
        <f t="shared" si="2"/>
        <v>0</v>
      </c>
      <c r="AH15" s="73" t="s">
        <v>50</v>
      </c>
      <c r="AI15" s="74" t="s">
        <v>52</v>
      </c>
    </row>
    <row r="16" spans="3:35" ht="19.149999999999999" customHeight="1" x14ac:dyDescent="0.25">
      <c r="C16" s="57">
        <v>5</v>
      </c>
      <c r="D16" s="55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115">
        <f t="shared" si="0"/>
        <v>0</v>
      </c>
      <c r="AE16" s="117">
        <f t="shared" si="1"/>
        <v>0</v>
      </c>
      <c r="AF16" s="119">
        <f t="shared" si="2"/>
        <v>0</v>
      </c>
      <c r="AH16" s="62"/>
      <c r="AI16" s="62"/>
    </row>
    <row r="17" spans="3:32" ht="19.149999999999999" customHeight="1" x14ac:dyDescent="0.25">
      <c r="C17" s="57">
        <v>6</v>
      </c>
      <c r="D17" s="55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115">
        <f t="shared" si="0"/>
        <v>0</v>
      </c>
      <c r="AE17" s="117">
        <f t="shared" si="1"/>
        <v>0</v>
      </c>
      <c r="AF17" s="119">
        <f t="shared" si="2"/>
        <v>0</v>
      </c>
    </row>
    <row r="18" spans="3:32" ht="19.149999999999999" customHeight="1" x14ac:dyDescent="0.25">
      <c r="C18" s="57">
        <v>7</v>
      </c>
      <c r="D18" s="5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115">
        <f t="shared" si="0"/>
        <v>0</v>
      </c>
      <c r="AE18" s="117">
        <f t="shared" si="1"/>
        <v>0</v>
      </c>
      <c r="AF18" s="119">
        <f t="shared" si="2"/>
        <v>0</v>
      </c>
    </row>
    <row r="19" spans="3:32" ht="19.149999999999999" customHeight="1" x14ac:dyDescent="0.25">
      <c r="C19" s="57">
        <v>8</v>
      </c>
      <c r="D19" s="55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115">
        <f t="shared" si="0"/>
        <v>0</v>
      </c>
      <c r="AE19" s="117">
        <f t="shared" si="1"/>
        <v>0</v>
      </c>
      <c r="AF19" s="119">
        <f t="shared" si="2"/>
        <v>0</v>
      </c>
    </row>
    <row r="20" spans="3:32" ht="19.149999999999999" customHeight="1" x14ac:dyDescent="0.25">
      <c r="C20" s="57">
        <v>9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115">
        <f t="shared" si="0"/>
        <v>0</v>
      </c>
      <c r="AE20" s="117">
        <f t="shared" si="1"/>
        <v>0</v>
      </c>
      <c r="AF20" s="119">
        <f t="shared" si="2"/>
        <v>0</v>
      </c>
    </row>
    <row r="21" spans="3:32" ht="19.149999999999999" customHeight="1" x14ac:dyDescent="0.25">
      <c r="C21" s="57">
        <v>10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115">
        <f t="shared" si="0"/>
        <v>0</v>
      </c>
      <c r="AE21" s="117">
        <f t="shared" si="1"/>
        <v>0</v>
      </c>
      <c r="AF21" s="119">
        <f t="shared" si="2"/>
        <v>0</v>
      </c>
    </row>
    <row r="22" spans="3:32" ht="19.149999999999999" customHeight="1" x14ac:dyDescent="0.25">
      <c r="C22" s="57">
        <v>11</v>
      </c>
      <c r="D22" s="55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115">
        <f t="shared" si="0"/>
        <v>0</v>
      </c>
      <c r="AE22" s="117">
        <f t="shared" si="1"/>
        <v>0</v>
      </c>
      <c r="AF22" s="119">
        <f t="shared" si="2"/>
        <v>0</v>
      </c>
    </row>
    <row r="23" spans="3:32" ht="19.149999999999999" customHeight="1" x14ac:dyDescent="0.25">
      <c r="C23" s="57">
        <v>12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115">
        <f t="shared" si="0"/>
        <v>0</v>
      </c>
      <c r="AE23" s="117">
        <f t="shared" si="1"/>
        <v>0</v>
      </c>
      <c r="AF23" s="119">
        <f t="shared" si="2"/>
        <v>0</v>
      </c>
    </row>
    <row r="24" spans="3:32" ht="19.149999999999999" customHeight="1" x14ac:dyDescent="0.25">
      <c r="C24" s="57">
        <v>13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115">
        <f t="shared" si="0"/>
        <v>0</v>
      </c>
      <c r="AE24" s="117">
        <f t="shared" si="1"/>
        <v>0</v>
      </c>
      <c r="AF24" s="119">
        <f t="shared" si="2"/>
        <v>0</v>
      </c>
    </row>
    <row r="25" spans="3:32" ht="19.149999999999999" customHeight="1" x14ac:dyDescent="0.25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115">
        <f t="shared" si="0"/>
        <v>0</v>
      </c>
      <c r="AE25" s="117">
        <f t="shared" si="1"/>
        <v>0</v>
      </c>
      <c r="AF25" s="119">
        <f t="shared" si="2"/>
        <v>0</v>
      </c>
    </row>
    <row r="26" spans="3:32" ht="19.149999999999999" customHeight="1" x14ac:dyDescent="0.25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115">
        <f t="shared" si="0"/>
        <v>0</v>
      </c>
      <c r="AE26" s="117">
        <f t="shared" si="1"/>
        <v>0</v>
      </c>
      <c r="AF26" s="119">
        <f t="shared" si="2"/>
        <v>0</v>
      </c>
    </row>
    <row r="27" spans="3:32" ht="19.149999999999999" customHeight="1" x14ac:dyDescent="0.25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115">
        <f t="shared" si="0"/>
        <v>0</v>
      </c>
      <c r="AE27" s="117">
        <f t="shared" si="1"/>
        <v>0</v>
      </c>
      <c r="AF27" s="119">
        <f t="shared" si="2"/>
        <v>0</v>
      </c>
    </row>
    <row r="28" spans="3:32" ht="19.149999999999999" customHeight="1" x14ac:dyDescent="0.25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115">
        <f t="shared" si="0"/>
        <v>0</v>
      </c>
      <c r="AE28" s="117">
        <f t="shared" si="1"/>
        <v>0</v>
      </c>
      <c r="AF28" s="119">
        <f t="shared" si="2"/>
        <v>0</v>
      </c>
    </row>
    <row r="29" spans="3:32" ht="19.149999999999999" customHeight="1" x14ac:dyDescent="0.25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115">
        <f t="shared" si="0"/>
        <v>0</v>
      </c>
      <c r="AE29" s="117">
        <f t="shared" si="1"/>
        <v>0</v>
      </c>
      <c r="AF29" s="119">
        <f t="shared" si="2"/>
        <v>0</v>
      </c>
    </row>
    <row r="30" spans="3:32" ht="19.149999999999999" customHeight="1" x14ac:dyDescent="0.25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115">
        <f t="shared" si="0"/>
        <v>0</v>
      </c>
      <c r="AE30" s="117">
        <f t="shared" si="1"/>
        <v>0</v>
      </c>
      <c r="AF30" s="119">
        <f t="shared" si="2"/>
        <v>0</v>
      </c>
    </row>
    <row r="31" spans="3:32" ht="19.149999999999999" customHeight="1" x14ac:dyDescent="0.25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115">
        <f t="shared" si="0"/>
        <v>0</v>
      </c>
      <c r="AE31" s="117">
        <f t="shared" si="1"/>
        <v>0</v>
      </c>
      <c r="AF31" s="119">
        <f t="shared" si="2"/>
        <v>0</v>
      </c>
    </row>
    <row r="32" spans="3:32" ht="19.149999999999999" customHeight="1" x14ac:dyDescent="0.25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115">
        <f t="shared" si="0"/>
        <v>0</v>
      </c>
      <c r="AE32" s="117">
        <f t="shared" si="1"/>
        <v>0</v>
      </c>
      <c r="AF32" s="119">
        <f t="shared" si="2"/>
        <v>0</v>
      </c>
    </row>
    <row r="33" spans="3:32" ht="19.149999999999999" customHeight="1" x14ac:dyDescent="0.25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115">
        <f t="shared" si="0"/>
        <v>0</v>
      </c>
      <c r="AE33" s="117">
        <f t="shared" si="1"/>
        <v>0</v>
      </c>
      <c r="AF33" s="119">
        <f t="shared" si="2"/>
        <v>0</v>
      </c>
    </row>
    <row r="34" spans="3:32" ht="19.149999999999999" customHeight="1" x14ac:dyDescent="0.25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115">
        <f t="shared" si="0"/>
        <v>0</v>
      </c>
      <c r="AE34" s="117">
        <f t="shared" si="1"/>
        <v>0</v>
      </c>
      <c r="AF34" s="119">
        <f t="shared" si="2"/>
        <v>0</v>
      </c>
    </row>
    <row r="35" spans="3:32" ht="19.149999999999999" customHeight="1" x14ac:dyDescent="0.25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115">
        <f t="shared" si="0"/>
        <v>0</v>
      </c>
      <c r="AE35" s="117">
        <f t="shared" si="1"/>
        <v>0</v>
      </c>
      <c r="AF35" s="119">
        <f t="shared" si="2"/>
        <v>0</v>
      </c>
    </row>
    <row r="36" spans="3:32" ht="19.149999999999999" customHeight="1" x14ac:dyDescent="0.25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115">
        <f t="shared" si="0"/>
        <v>0</v>
      </c>
      <c r="AE36" s="117">
        <f t="shared" si="1"/>
        <v>0</v>
      </c>
      <c r="AF36" s="119">
        <f t="shared" si="2"/>
        <v>0</v>
      </c>
    </row>
    <row r="37" spans="3:32" ht="19.149999999999999" customHeight="1" x14ac:dyDescent="0.25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115">
        <f t="shared" si="0"/>
        <v>0</v>
      </c>
      <c r="AE37" s="117">
        <f t="shared" si="1"/>
        <v>0</v>
      </c>
      <c r="AF37" s="119">
        <f t="shared" si="2"/>
        <v>0</v>
      </c>
    </row>
    <row r="38" spans="3:32" ht="19.149999999999999" customHeight="1" x14ac:dyDescent="0.25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115">
        <f t="shared" si="0"/>
        <v>0</v>
      </c>
      <c r="AE38" s="117">
        <f t="shared" si="1"/>
        <v>0</v>
      </c>
      <c r="AF38" s="119">
        <f t="shared" si="2"/>
        <v>0</v>
      </c>
    </row>
    <row r="39" spans="3:32" ht="19.149999999999999" customHeight="1" x14ac:dyDescent="0.25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115">
        <f t="shared" si="0"/>
        <v>0</v>
      </c>
      <c r="AE39" s="117">
        <f t="shared" si="1"/>
        <v>0</v>
      </c>
      <c r="AF39" s="119">
        <f t="shared" si="2"/>
        <v>0</v>
      </c>
    </row>
    <row r="40" spans="3:32" ht="19.149999999999999" customHeight="1" x14ac:dyDescent="0.25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115">
        <f t="shared" si="0"/>
        <v>0</v>
      </c>
      <c r="AE40" s="117">
        <f t="shared" si="1"/>
        <v>0</v>
      </c>
      <c r="AF40" s="119">
        <f t="shared" si="2"/>
        <v>0</v>
      </c>
    </row>
    <row r="41" spans="3:32" ht="19.149999999999999" customHeight="1" x14ac:dyDescent="0.25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115">
        <f t="shared" si="0"/>
        <v>0</v>
      </c>
      <c r="AE41" s="117">
        <f t="shared" si="1"/>
        <v>0</v>
      </c>
      <c r="AF41" s="119">
        <f t="shared" si="2"/>
        <v>0</v>
      </c>
    </row>
    <row r="42" spans="3:32" ht="19.149999999999999" customHeight="1" x14ac:dyDescent="0.25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115">
        <f t="shared" si="0"/>
        <v>0</v>
      </c>
      <c r="AE42" s="117">
        <f t="shared" si="1"/>
        <v>0</v>
      </c>
      <c r="AF42" s="119">
        <f t="shared" si="2"/>
        <v>0</v>
      </c>
    </row>
    <row r="43" spans="3:32" ht="19.149999999999999" customHeight="1" x14ac:dyDescent="0.25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115">
        <f t="shared" si="0"/>
        <v>0</v>
      </c>
      <c r="AE43" s="117">
        <f t="shared" si="1"/>
        <v>0</v>
      </c>
      <c r="AF43" s="119">
        <f t="shared" si="2"/>
        <v>0</v>
      </c>
    </row>
    <row r="44" spans="3:32" ht="19.149999999999999" customHeight="1" x14ac:dyDescent="0.25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115">
        <f t="shared" si="0"/>
        <v>0</v>
      </c>
      <c r="AE44" s="117">
        <f t="shared" si="1"/>
        <v>0</v>
      </c>
      <c r="AF44" s="119">
        <f t="shared" si="2"/>
        <v>0</v>
      </c>
    </row>
    <row r="45" spans="3:32" ht="19.149999999999999" customHeight="1" x14ac:dyDescent="0.25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115">
        <f t="shared" si="0"/>
        <v>0</v>
      </c>
      <c r="AE45" s="117">
        <f t="shared" si="1"/>
        <v>0</v>
      </c>
      <c r="AF45" s="119">
        <f t="shared" si="2"/>
        <v>0</v>
      </c>
    </row>
    <row r="47" spans="3:32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 x14ac:dyDescent="0.25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 ht="18" customHeight="1" x14ac:dyDescent="0.25">
      <c r="C49" s="1"/>
      <c r="D49" s="10" t="s">
        <v>35</v>
      </c>
      <c r="E49" s="12">
        <f>COUNTIF(E12:E45,"✔")</f>
        <v>2</v>
      </c>
      <c r="F49" s="12">
        <f t="shared" ref="F49:AC49" si="3">COUNTIF(F12:F45,"✔")</f>
        <v>3</v>
      </c>
      <c r="G49" s="12">
        <f t="shared" si="3"/>
        <v>0</v>
      </c>
      <c r="H49" s="12">
        <f t="shared" si="3"/>
        <v>1</v>
      </c>
      <c r="I49" s="12">
        <f t="shared" si="3"/>
        <v>2</v>
      </c>
      <c r="J49" s="12">
        <f t="shared" si="3"/>
        <v>1</v>
      </c>
      <c r="K49" s="12">
        <f t="shared" si="3"/>
        <v>3</v>
      </c>
      <c r="L49" s="12">
        <f t="shared" si="3"/>
        <v>1</v>
      </c>
      <c r="M49" s="12">
        <f t="shared" si="3"/>
        <v>0</v>
      </c>
      <c r="N49" s="12">
        <f t="shared" si="3"/>
        <v>0</v>
      </c>
      <c r="O49" s="12">
        <f t="shared" si="3"/>
        <v>2</v>
      </c>
      <c r="P49" s="12">
        <f t="shared" si="3"/>
        <v>2</v>
      </c>
      <c r="Q49" s="12">
        <f t="shared" si="3"/>
        <v>1</v>
      </c>
      <c r="R49" s="12">
        <f t="shared" si="3"/>
        <v>1</v>
      </c>
      <c r="S49" s="12">
        <f t="shared" si="3"/>
        <v>1</v>
      </c>
      <c r="T49" s="12">
        <f t="shared" si="3"/>
        <v>3</v>
      </c>
      <c r="U49" s="12">
        <f t="shared" si="3"/>
        <v>2</v>
      </c>
      <c r="V49" s="12">
        <f t="shared" si="3"/>
        <v>1</v>
      </c>
      <c r="W49" s="12">
        <f t="shared" si="3"/>
        <v>1</v>
      </c>
      <c r="X49" s="12">
        <f t="shared" si="3"/>
        <v>1</v>
      </c>
      <c r="Y49" s="12">
        <f t="shared" si="3"/>
        <v>2</v>
      </c>
      <c r="Z49" s="12">
        <f t="shared" si="3"/>
        <v>3</v>
      </c>
      <c r="AA49" s="12">
        <f t="shared" si="3"/>
        <v>2</v>
      </c>
      <c r="AB49" s="12">
        <f t="shared" si="3"/>
        <v>2</v>
      </c>
      <c r="AC49" s="12">
        <f t="shared" si="3"/>
        <v>0</v>
      </c>
      <c r="AD49" s="91">
        <f>SUM(E49:AC49)</f>
        <v>37</v>
      </c>
      <c r="AE49" s="14">
        <f>AD49/$AD$52</f>
        <v>0.49333333333333335</v>
      </c>
    </row>
    <row r="50" spans="3:31" ht="18" customHeight="1" x14ac:dyDescent="0.25">
      <c r="C50" s="1"/>
      <c r="D50" s="69" t="s">
        <v>56</v>
      </c>
      <c r="E50" s="12">
        <f t="shared" ref="E50:AC50" si="4">COUNTIF(E12:E45,"X")</f>
        <v>1</v>
      </c>
      <c r="F50" s="12">
        <f t="shared" si="4"/>
        <v>0</v>
      </c>
      <c r="G50" s="12">
        <f t="shared" si="4"/>
        <v>3</v>
      </c>
      <c r="H50" s="12">
        <f t="shared" si="4"/>
        <v>2</v>
      </c>
      <c r="I50" s="12">
        <f t="shared" si="4"/>
        <v>1</v>
      </c>
      <c r="J50" s="12">
        <f t="shared" si="4"/>
        <v>2</v>
      </c>
      <c r="K50" s="12">
        <f t="shared" si="4"/>
        <v>0</v>
      </c>
      <c r="L50" s="12">
        <f t="shared" si="4"/>
        <v>2</v>
      </c>
      <c r="M50" s="12">
        <f t="shared" si="4"/>
        <v>3</v>
      </c>
      <c r="N50" s="12">
        <f t="shared" si="4"/>
        <v>3</v>
      </c>
      <c r="O50" s="12">
        <f t="shared" si="4"/>
        <v>1</v>
      </c>
      <c r="P50" s="12">
        <f t="shared" si="4"/>
        <v>1</v>
      </c>
      <c r="Q50" s="12">
        <f t="shared" si="4"/>
        <v>2</v>
      </c>
      <c r="R50" s="12">
        <f t="shared" si="4"/>
        <v>2</v>
      </c>
      <c r="S50" s="12">
        <f t="shared" si="4"/>
        <v>2</v>
      </c>
      <c r="T50" s="12">
        <f t="shared" si="4"/>
        <v>0</v>
      </c>
      <c r="U50" s="12">
        <f t="shared" si="4"/>
        <v>1</v>
      </c>
      <c r="V50" s="12">
        <f t="shared" si="4"/>
        <v>2</v>
      </c>
      <c r="W50" s="12">
        <f t="shared" si="4"/>
        <v>2</v>
      </c>
      <c r="X50" s="12">
        <f t="shared" si="4"/>
        <v>2</v>
      </c>
      <c r="Y50" s="12">
        <f t="shared" si="4"/>
        <v>1</v>
      </c>
      <c r="Z50" s="12">
        <f t="shared" si="4"/>
        <v>0</v>
      </c>
      <c r="AA50" s="12">
        <f t="shared" si="4"/>
        <v>1</v>
      </c>
      <c r="AB50" s="12">
        <f t="shared" si="4"/>
        <v>1</v>
      </c>
      <c r="AC50" s="12">
        <f t="shared" si="4"/>
        <v>3</v>
      </c>
      <c r="AD50" s="92">
        <f>SUM(E50:AC50)</f>
        <v>38</v>
      </c>
      <c r="AE50" s="15">
        <f>AD50/$AD$52</f>
        <v>0.50666666666666671</v>
      </c>
    </row>
    <row r="51" spans="3:31" ht="18" customHeight="1" x14ac:dyDescent="0.3">
      <c r="C51" s="1"/>
      <c r="D51" s="43" t="s">
        <v>32</v>
      </c>
      <c r="E51" s="12">
        <f t="shared" ref="E51:AC51" si="5">COUNTIF(E12:E45,"–")</f>
        <v>0</v>
      </c>
      <c r="F51" s="12">
        <f t="shared" si="5"/>
        <v>0</v>
      </c>
      <c r="G51" s="12">
        <f t="shared" si="5"/>
        <v>0</v>
      </c>
      <c r="H51" s="12">
        <f t="shared" si="5"/>
        <v>0</v>
      </c>
      <c r="I51" s="12">
        <f t="shared" si="5"/>
        <v>0</v>
      </c>
      <c r="J51" s="12">
        <f t="shared" si="5"/>
        <v>0</v>
      </c>
      <c r="K51" s="12">
        <f t="shared" si="5"/>
        <v>0</v>
      </c>
      <c r="L51" s="12">
        <f t="shared" si="5"/>
        <v>0</v>
      </c>
      <c r="M51" s="12">
        <f t="shared" si="5"/>
        <v>0</v>
      </c>
      <c r="N51" s="12">
        <f t="shared" si="5"/>
        <v>0</v>
      </c>
      <c r="O51" s="12">
        <f t="shared" si="5"/>
        <v>0</v>
      </c>
      <c r="P51" s="12">
        <f t="shared" si="5"/>
        <v>0</v>
      </c>
      <c r="Q51" s="12">
        <f t="shared" si="5"/>
        <v>0</v>
      </c>
      <c r="R51" s="12">
        <f t="shared" si="5"/>
        <v>0</v>
      </c>
      <c r="S51" s="12">
        <f t="shared" si="5"/>
        <v>0</v>
      </c>
      <c r="T51" s="12">
        <f t="shared" si="5"/>
        <v>0</v>
      </c>
      <c r="U51" s="12">
        <f t="shared" si="5"/>
        <v>0</v>
      </c>
      <c r="V51" s="12">
        <f t="shared" si="5"/>
        <v>0</v>
      </c>
      <c r="W51" s="12">
        <f t="shared" si="5"/>
        <v>0</v>
      </c>
      <c r="X51" s="12">
        <f t="shared" si="5"/>
        <v>0</v>
      </c>
      <c r="Y51" s="12">
        <f t="shared" si="5"/>
        <v>0</v>
      </c>
      <c r="Z51" s="12">
        <f t="shared" si="5"/>
        <v>0</v>
      </c>
      <c r="AA51" s="12">
        <f t="shared" si="5"/>
        <v>0</v>
      </c>
      <c r="AB51" s="12">
        <f t="shared" si="5"/>
        <v>0</v>
      </c>
      <c r="AC51" s="12">
        <f t="shared" si="5"/>
        <v>0</v>
      </c>
      <c r="AD51" s="93">
        <f t="shared" ref="AD51" si="6">SUM(E51:AC51)</f>
        <v>0</v>
      </c>
      <c r="AE51" s="17">
        <f t="shared" ref="AE51:AE52" si="7">AD51/$AD$52</f>
        <v>0</v>
      </c>
    </row>
    <row r="52" spans="3:31" x14ac:dyDescent="0.25">
      <c r="C52" s="1"/>
      <c r="D52" s="13" t="s">
        <v>30</v>
      </c>
      <c r="E52" s="22">
        <f t="shared" ref="E52:AD52" si="8">SUM(E49:E51)</f>
        <v>3</v>
      </c>
      <c r="F52" s="22">
        <f t="shared" si="8"/>
        <v>3</v>
      </c>
      <c r="G52" s="22">
        <f t="shared" si="8"/>
        <v>3</v>
      </c>
      <c r="H52" s="22">
        <f t="shared" si="8"/>
        <v>3</v>
      </c>
      <c r="I52" s="22">
        <f t="shared" si="8"/>
        <v>3</v>
      </c>
      <c r="J52" s="22">
        <f t="shared" si="8"/>
        <v>3</v>
      </c>
      <c r="K52" s="22">
        <f t="shared" si="8"/>
        <v>3</v>
      </c>
      <c r="L52" s="22">
        <f t="shared" si="8"/>
        <v>3</v>
      </c>
      <c r="M52" s="22">
        <f t="shared" si="8"/>
        <v>3</v>
      </c>
      <c r="N52" s="22">
        <f t="shared" si="8"/>
        <v>3</v>
      </c>
      <c r="O52" s="22">
        <f t="shared" si="8"/>
        <v>3</v>
      </c>
      <c r="P52" s="22">
        <f t="shared" si="8"/>
        <v>3</v>
      </c>
      <c r="Q52" s="22">
        <f t="shared" si="8"/>
        <v>3</v>
      </c>
      <c r="R52" s="22">
        <f t="shared" si="8"/>
        <v>3</v>
      </c>
      <c r="S52" s="22">
        <f t="shared" si="8"/>
        <v>3</v>
      </c>
      <c r="T52" s="22">
        <f t="shared" si="8"/>
        <v>3</v>
      </c>
      <c r="U52" s="22">
        <f t="shared" si="8"/>
        <v>3</v>
      </c>
      <c r="V52" s="22">
        <f t="shared" si="8"/>
        <v>3</v>
      </c>
      <c r="W52" s="22">
        <f t="shared" si="8"/>
        <v>3</v>
      </c>
      <c r="X52" s="22">
        <f t="shared" si="8"/>
        <v>3</v>
      </c>
      <c r="Y52" s="22">
        <f t="shared" si="8"/>
        <v>3</v>
      </c>
      <c r="Z52" s="22">
        <f t="shared" si="8"/>
        <v>3</v>
      </c>
      <c r="AA52" s="22">
        <f t="shared" si="8"/>
        <v>3</v>
      </c>
      <c r="AB52" s="22">
        <f t="shared" si="8"/>
        <v>3</v>
      </c>
      <c r="AC52" s="22">
        <f t="shared" si="8"/>
        <v>3</v>
      </c>
      <c r="AD52" s="22">
        <f t="shared" si="8"/>
        <v>75</v>
      </c>
      <c r="AE52" s="34">
        <f t="shared" si="7"/>
        <v>1</v>
      </c>
    </row>
    <row r="53" spans="3:31" x14ac:dyDescent="0.25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 x14ac:dyDescent="0.25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 x14ac:dyDescent="0.25">
      <c r="C56" s="1"/>
      <c r="D56" s="1"/>
      <c r="E56" s="192" t="s">
        <v>26</v>
      </c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4"/>
    </row>
    <row r="57" spans="3:31" ht="23.25" customHeight="1" x14ac:dyDescent="0.25">
      <c r="C57" s="1"/>
      <c r="D57" s="1"/>
      <c r="E57" s="195" t="s">
        <v>59</v>
      </c>
      <c r="F57" s="196"/>
      <c r="G57" s="196"/>
      <c r="H57" s="196"/>
      <c r="I57" s="197"/>
      <c r="J57" s="205" t="s">
        <v>28</v>
      </c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7"/>
      <c r="X57" s="204" t="s">
        <v>33</v>
      </c>
      <c r="Y57" s="204"/>
      <c r="Z57" s="204"/>
      <c r="AA57" s="204"/>
      <c r="AB57" s="204"/>
      <c r="AC57" s="204"/>
    </row>
    <row r="58" spans="3:31" x14ac:dyDescent="0.25">
      <c r="C58" s="1"/>
      <c r="D58" s="1"/>
      <c r="E58" s="30" t="s">
        <v>1</v>
      </c>
      <c r="F58" s="30" t="s">
        <v>5</v>
      </c>
      <c r="G58" s="30" t="s">
        <v>6</v>
      </c>
      <c r="H58" s="30" t="s">
        <v>11</v>
      </c>
      <c r="I58" s="30" t="s">
        <v>21</v>
      </c>
      <c r="J58" s="38" t="s">
        <v>2</v>
      </c>
      <c r="K58" s="38" t="s">
        <v>3</v>
      </c>
      <c r="L58" s="38" t="s">
        <v>7</v>
      </c>
      <c r="M58" s="38" t="s">
        <v>8</v>
      </c>
      <c r="N58" s="38" t="s">
        <v>12</v>
      </c>
      <c r="O58" s="38" t="s">
        <v>13</v>
      </c>
      <c r="P58" s="38" t="s">
        <v>14</v>
      </c>
      <c r="Q58" s="38" t="s">
        <v>16</v>
      </c>
      <c r="R58" s="38" t="s">
        <v>17</v>
      </c>
      <c r="S58" s="38" t="s">
        <v>18</v>
      </c>
      <c r="T58" s="39" t="s">
        <v>19</v>
      </c>
      <c r="U58" s="39" t="s">
        <v>22</v>
      </c>
      <c r="V58" s="39" t="s">
        <v>23</v>
      </c>
      <c r="W58" s="39" t="s">
        <v>24</v>
      </c>
      <c r="X58" s="26" t="s">
        <v>4</v>
      </c>
      <c r="Y58" s="26" t="s">
        <v>9</v>
      </c>
      <c r="Z58" s="26" t="s">
        <v>10</v>
      </c>
      <c r="AA58" s="26" t="s">
        <v>15</v>
      </c>
      <c r="AB58" s="26" t="s">
        <v>20</v>
      </c>
      <c r="AC58" s="26" t="s">
        <v>25</v>
      </c>
    </row>
    <row r="59" spans="3:31" x14ac:dyDescent="0.25">
      <c r="C59" s="1"/>
      <c r="D59" s="27" t="s">
        <v>35</v>
      </c>
      <c r="E59" s="200">
        <f>SUM(E49,I49,J49,O49,Y49)</f>
        <v>9</v>
      </c>
      <c r="F59" s="200"/>
      <c r="G59" s="200"/>
      <c r="H59" s="200"/>
      <c r="I59" s="200"/>
      <c r="J59" s="182">
        <f>SUM(F49,G49,K49,L49,P49,Q49,R49,T49,U49,V49,W49,Z49,AA49,AB49)</f>
        <v>25</v>
      </c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4"/>
      <c r="X59" s="182">
        <f>SUM(H49,M49,N49,S49,X49,AC49)</f>
        <v>3</v>
      </c>
      <c r="Y59" s="183"/>
      <c r="Z59" s="183"/>
      <c r="AA59" s="183"/>
      <c r="AB59" s="183"/>
      <c r="AC59" s="184"/>
      <c r="AD59" s="88">
        <f>SUM(E59,J59,X59)</f>
        <v>37</v>
      </c>
    </row>
    <row r="60" spans="3:31" ht="20.25" customHeight="1" x14ac:dyDescent="0.25">
      <c r="C60" s="1"/>
      <c r="D60" s="75" t="s">
        <v>57</v>
      </c>
      <c r="E60" s="178">
        <f>SUM(E50,I50,J50,O50,Y50)</f>
        <v>6</v>
      </c>
      <c r="F60" s="178"/>
      <c r="G60" s="178"/>
      <c r="H60" s="178"/>
      <c r="I60" s="178"/>
      <c r="J60" s="185">
        <f>SUM(F50,G50,K50,L50,P50,Q50,R50,T50,U50,V50,W50,Z50,AA50,AB50)</f>
        <v>17</v>
      </c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7"/>
      <c r="X60" s="185">
        <f>SUM(H50,M50,N50,S50,X50,AC50)</f>
        <v>15</v>
      </c>
      <c r="Y60" s="186"/>
      <c r="Z60" s="186"/>
      <c r="AA60" s="186"/>
      <c r="AB60" s="186"/>
      <c r="AC60" s="187"/>
      <c r="AD60" s="89">
        <f>SUM(E60,J60,X60)</f>
        <v>38</v>
      </c>
    </row>
    <row r="61" spans="3:31" ht="18.75" x14ac:dyDescent="0.3">
      <c r="C61" s="1"/>
      <c r="D61" s="42" t="s">
        <v>32</v>
      </c>
      <c r="E61" s="199">
        <f>SUM(E51,I51,J51,O51,Y51)</f>
        <v>0</v>
      </c>
      <c r="F61" s="199"/>
      <c r="G61" s="199"/>
      <c r="H61" s="199"/>
      <c r="I61" s="199"/>
      <c r="J61" s="179">
        <f>SUM(F51,G51,K51,L51,P51,Q51,R51,T51,U51,V51,W51,Z51,AA51,AB51)</f>
        <v>0</v>
      </c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1"/>
      <c r="X61" s="179">
        <f>SUM(H51,M51,N51,S51,X51,AC51)</f>
        <v>0</v>
      </c>
      <c r="Y61" s="180"/>
      <c r="Z61" s="180"/>
      <c r="AA61" s="180"/>
      <c r="AB61" s="180"/>
      <c r="AC61" s="181"/>
      <c r="AD61" s="90">
        <f>SUM(E61,J61,X61)</f>
        <v>0</v>
      </c>
    </row>
    <row r="62" spans="3:31" x14ac:dyDescent="0.25">
      <c r="C62" s="1"/>
      <c r="D62" s="25" t="s">
        <v>29</v>
      </c>
      <c r="E62" s="198">
        <f>SUM(E59:I61)</f>
        <v>15</v>
      </c>
      <c r="F62" s="198"/>
      <c r="G62" s="198"/>
      <c r="H62" s="198"/>
      <c r="I62" s="198"/>
      <c r="J62" s="201">
        <f>SUM(J59:W61)</f>
        <v>42</v>
      </c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3"/>
      <c r="X62" s="201">
        <f>SUM(X59:AC61)</f>
        <v>18</v>
      </c>
      <c r="Y62" s="202"/>
      <c r="Z62" s="202"/>
      <c r="AA62" s="202"/>
      <c r="AB62" s="202"/>
      <c r="AC62" s="203"/>
      <c r="AD62" s="84">
        <f>SUM(E62,J62,X62)</f>
        <v>75</v>
      </c>
    </row>
    <row r="63" spans="3:31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7" ht="38.25" customHeight="1" x14ac:dyDescent="0.25">
      <c r="D65" s="76" t="s">
        <v>58</v>
      </c>
      <c r="E65" s="77" t="s">
        <v>37</v>
      </c>
      <c r="F65" s="48" t="s">
        <v>28</v>
      </c>
      <c r="G65" s="49" t="s">
        <v>33</v>
      </c>
    </row>
    <row r="66" spans="4:7" x14ac:dyDescent="0.25">
      <c r="D66" s="27" t="s">
        <v>35</v>
      </c>
      <c r="E66" s="37">
        <f>E59/$E$62</f>
        <v>0.6</v>
      </c>
      <c r="F66" s="37">
        <f>J59/$J$62</f>
        <v>0.59523809523809523</v>
      </c>
      <c r="G66" s="37">
        <f>X59/$X$62</f>
        <v>0.16666666666666666</v>
      </c>
    </row>
    <row r="67" spans="4:7" x14ac:dyDescent="0.25">
      <c r="D67" s="75" t="s">
        <v>57</v>
      </c>
      <c r="E67" s="40">
        <f>E60/$E$62</f>
        <v>0.4</v>
      </c>
      <c r="F67" s="40">
        <f>J60/$J$62</f>
        <v>0.40476190476190477</v>
      </c>
      <c r="G67" s="40">
        <f>X60/$X$62</f>
        <v>0.83333333333333337</v>
      </c>
    </row>
    <row r="68" spans="4:7" ht="18.75" x14ac:dyDescent="0.3">
      <c r="D68" s="42" t="s">
        <v>32</v>
      </c>
      <c r="E68" s="16">
        <f>E61/$E$62</f>
        <v>0</v>
      </c>
      <c r="F68" s="16">
        <f>J61/$J$62</f>
        <v>0</v>
      </c>
      <c r="G68" s="16">
        <f>X61/$X$62</f>
        <v>0</v>
      </c>
    </row>
    <row r="69" spans="4:7" x14ac:dyDescent="0.25">
      <c r="E69" s="5">
        <f>SUM(E66:E68)</f>
        <v>1</v>
      </c>
      <c r="F69" s="5">
        <f>SUM(F66:F68)</f>
        <v>1</v>
      </c>
      <c r="G69" s="5">
        <f>SUM(G66:G68)</f>
        <v>1</v>
      </c>
    </row>
    <row r="87" spans="4:30" ht="18.75" x14ac:dyDescent="0.3">
      <c r="D87" s="188" t="s">
        <v>71</v>
      </c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  <c r="R87" s="188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</row>
    <row r="88" spans="4:30" ht="28.9" customHeight="1" x14ac:dyDescent="0.25">
      <c r="D88" s="209" t="s">
        <v>83</v>
      </c>
      <c r="E88" s="210"/>
      <c r="F88" s="210"/>
      <c r="G88" s="211"/>
      <c r="H88" s="214" t="s">
        <v>137</v>
      </c>
      <c r="I88" s="214"/>
      <c r="J88" s="214"/>
      <c r="K88" s="214"/>
      <c r="L88" s="214"/>
      <c r="M88" s="214"/>
      <c r="N88" s="214"/>
      <c r="O88" s="214"/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  <c r="AA88" s="214"/>
      <c r="AB88" s="214"/>
      <c r="AC88" s="214"/>
      <c r="AD88" s="215"/>
    </row>
    <row r="89" spans="4:30" ht="31.15" customHeight="1" x14ac:dyDescent="0.25">
      <c r="D89" s="189" t="s">
        <v>80</v>
      </c>
      <c r="E89" s="189"/>
      <c r="F89" s="189"/>
      <c r="G89" s="189"/>
      <c r="H89" s="212" t="s">
        <v>138</v>
      </c>
      <c r="I89" s="212"/>
      <c r="J89" s="212"/>
      <c r="K89" s="212"/>
      <c r="L89" s="212"/>
      <c r="M89" s="212"/>
      <c r="N89" s="212"/>
      <c r="O89" s="212"/>
      <c r="P89" s="212"/>
      <c r="Q89" s="212"/>
      <c r="R89" s="212"/>
      <c r="S89" s="212"/>
      <c r="T89" s="212"/>
      <c r="U89" s="212"/>
      <c r="V89" s="212"/>
      <c r="W89" s="212"/>
      <c r="X89" s="212"/>
      <c r="Y89" s="212"/>
      <c r="Z89" s="212"/>
      <c r="AA89" s="212"/>
      <c r="AB89" s="212"/>
      <c r="AC89" s="212"/>
      <c r="AD89" s="213"/>
    </row>
    <row r="90" spans="4:30" ht="31.15" customHeight="1" x14ac:dyDescent="0.25">
      <c r="D90" s="189" t="s">
        <v>82</v>
      </c>
      <c r="E90" s="189"/>
      <c r="F90" s="189"/>
      <c r="G90" s="189"/>
      <c r="H90" s="190" t="s">
        <v>139</v>
      </c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1"/>
    </row>
    <row r="91" spans="4:30" ht="32.450000000000003" customHeight="1" x14ac:dyDescent="0.25">
      <c r="D91" s="189" t="s">
        <v>70</v>
      </c>
      <c r="E91" s="189"/>
      <c r="F91" s="189"/>
      <c r="G91" s="189"/>
      <c r="H91" s="190" t="s">
        <v>140</v>
      </c>
      <c r="I91" s="190"/>
      <c r="J91" s="190"/>
      <c r="K91" s="190"/>
      <c r="L91" s="190"/>
      <c r="M91" s="190"/>
      <c r="N91" s="190"/>
      <c r="O91" s="190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91"/>
    </row>
    <row r="92" spans="4:30" ht="30" customHeight="1" x14ac:dyDescent="0.25">
      <c r="D92" s="189" t="s">
        <v>81</v>
      </c>
      <c r="E92" s="189"/>
      <c r="F92" s="189"/>
      <c r="G92" s="189"/>
      <c r="H92" s="190" t="s">
        <v>141</v>
      </c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1"/>
    </row>
    <row r="94" spans="4:30" x14ac:dyDescent="0.25">
      <c r="D94" s="144"/>
    </row>
    <row r="96" spans="4:30" x14ac:dyDescent="0.25">
      <c r="D96" s="208"/>
    </row>
    <row r="97" spans="4:4" x14ac:dyDescent="0.25">
      <c r="D97" s="208"/>
    </row>
  </sheetData>
  <mergeCells count="44">
    <mergeCell ref="D96:D97"/>
    <mergeCell ref="D88:G88"/>
    <mergeCell ref="D89:G89"/>
    <mergeCell ref="H89:AD89"/>
    <mergeCell ref="H88:AD88"/>
    <mergeCell ref="H90:AD90"/>
    <mergeCell ref="H91:AD91"/>
    <mergeCell ref="D87:AD87"/>
    <mergeCell ref="D91:G91"/>
    <mergeCell ref="H92:AD92"/>
    <mergeCell ref="D90:G90"/>
    <mergeCell ref="E56:AC56"/>
    <mergeCell ref="E57:I57"/>
    <mergeCell ref="E62:I62"/>
    <mergeCell ref="E61:I61"/>
    <mergeCell ref="E59:I59"/>
    <mergeCell ref="D92:G92"/>
    <mergeCell ref="X62:AC62"/>
    <mergeCell ref="X57:AC57"/>
    <mergeCell ref="J57:W57"/>
    <mergeCell ref="J62:W62"/>
    <mergeCell ref="J59:W59"/>
    <mergeCell ref="J60:W60"/>
    <mergeCell ref="E60:I60"/>
    <mergeCell ref="J61:W61"/>
    <mergeCell ref="X59:AC59"/>
    <mergeCell ref="X60:AC60"/>
    <mergeCell ref="X61:AC61"/>
    <mergeCell ref="AH12:AI12"/>
    <mergeCell ref="AD8:AH8"/>
    <mergeCell ref="X7:Y7"/>
    <mergeCell ref="D2:AE2"/>
    <mergeCell ref="E8:P8"/>
    <mergeCell ref="R7:V7"/>
    <mergeCell ref="E7:P7"/>
    <mergeCell ref="AD10:AF10"/>
    <mergeCell ref="C10:D10"/>
    <mergeCell ref="J10:N10"/>
    <mergeCell ref="O10:S10"/>
    <mergeCell ref="E10:I10"/>
    <mergeCell ref="T10:X10"/>
    <mergeCell ref="Y10:AC10"/>
    <mergeCell ref="R8:V8"/>
    <mergeCell ref="X8:Y8"/>
  </mergeCells>
  <dataValidations count="1">
    <dataValidation type="list" allowBlank="1" showInputMessage="1" showErrorMessage="1" sqref="E12:AC45" xr:uid="{69E23B3F-F0F7-6340-AB3C-5DAD0FDE3673}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C1:AJ108"/>
  <sheetViews>
    <sheetView zoomScale="65" zoomScaleNormal="65" workbookViewId="0">
      <selection activeCell="H106" sqref="H106:AD106"/>
    </sheetView>
  </sheetViews>
  <sheetFormatPr baseColWidth="10" defaultRowHeight="15" x14ac:dyDescent="0.25"/>
  <cols>
    <col min="1" max="1" width="7.7109375" customWidth="1"/>
    <col min="2" max="2" width="0" hidden="1" customWidth="1"/>
    <col min="3" max="3" width="4.42578125" customWidth="1"/>
    <col min="4" max="4" width="38.7109375" customWidth="1"/>
    <col min="5" max="29" width="6.28515625" customWidth="1"/>
    <col min="30" max="31" width="14.42578125" customWidth="1"/>
    <col min="32" max="32" width="16.42578125" customWidth="1"/>
    <col min="33" max="33" width="14.28515625" customWidth="1"/>
    <col min="34" max="34" width="7" customWidth="1"/>
    <col min="35" max="35" width="27.7109375" customWidth="1"/>
  </cols>
  <sheetData>
    <row r="1" spans="3:36" x14ac:dyDescent="0.2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6" ht="27.75" x14ac:dyDescent="0.4">
      <c r="D2" s="220" t="s">
        <v>66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</row>
    <row r="6" spans="3:36" x14ac:dyDescent="0.25">
      <c r="AF6" s="146"/>
    </row>
    <row r="7" spans="3:36" ht="22.15" customHeight="1" x14ac:dyDescent="0.35">
      <c r="D7" s="135" t="s">
        <v>68</v>
      </c>
      <c r="E7" s="166" t="s">
        <v>97</v>
      </c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8"/>
      <c r="R7" s="165" t="s">
        <v>69</v>
      </c>
      <c r="S7" s="165"/>
      <c r="T7" s="165"/>
      <c r="U7" s="165"/>
      <c r="V7" s="165"/>
      <c r="X7" s="161">
        <v>3</v>
      </c>
      <c r="Y7" s="162"/>
    </row>
    <row r="8" spans="3:36" ht="22.15" customHeight="1" x14ac:dyDescent="0.35">
      <c r="D8" s="136" t="s">
        <v>47</v>
      </c>
      <c r="E8" s="164" t="s">
        <v>98</v>
      </c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56"/>
      <c r="R8" s="165" t="s">
        <v>78</v>
      </c>
      <c r="S8" s="165"/>
      <c r="T8" s="165"/>
      <c r="U8" s="165"/>
      <c r="V8" s="165"/>
      <c r="X8" s="161" t="s">
        <v>99</v>
      </c>
      <c r="Y8" s="162"/>
      <c r="Z8" s="68"/>
      <c r="AA8" s="68"/>
      <c r="AD8" s="160"/>
      <c r="AE8" s="160"/>
      <c r="AF8" s="160"/>
      <c r="AG8" s="160"/>
      <c r="AH8" s="160"/>
      <c r="AI8" s="160"/>
    </row>
    <row r="9" spans="3:36" x14ac:dyDescent="0.2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6" ht="56.25" customHeight="1" x14ac:dyDescent="0.25">
      <c r="C10" s="170" t="s">
        <v>38</v>
      </c>
      <c r="D10" s="171"/>
      <c r="E10" s="175" t="s">
        <v>92</v>
      </c>
      <c r="F10" s="176"/>
      <c r="G10" s="176"/>
      <c r="H10" s="176"/>
      <c r="I10" s="177"/>
      <c r="J10" s="172" t="s">
        <v>93</v>
      </c>
      <c r="K10" s="173"/>
      <c r="L10" s="173"/>
      <c r="M10" s="173"/>
      <c r="N10" s="174"/>
      <c r="O10" s="172" t="s">
        <v>94</v>
      </c>
      <c r="P10" s="173"/>
      <c r="Q10" s="173"/>
      <c r="R10" s="173"/>
      <c r="S10" s="174"/>
      <c r="T10" s="172" t="s">
        <v>95</v>
      </c>
      <c r="U10" s="173"/>
      <c r="V10" s="173"/>
      <c r="W10" s="173"/>
      <c r="X10" s="174"/>
      <c r="Y10" s="172" t="s">
        <v>96</v>
      </c>
      <c r="Z10" s="173"/>
      <c r="AA10" s="173"/>
      <c r="AB10" s="173"/>
      <c r="AC10" s="174"/>
      <c r="AD10" s="221" t="s">
        <v>41</v>
      </c>
      <c r="AE10" s="221"/>
      <c r="AF10" s="221"/>
      <c r="AG10" s="221"/>
    </row>
    <row r="11" spans="3:36" ht="18" thickBot="1" x14ac:dyDescent="0.3">
      <c r="C11" s="65" t="s">
        <v>40</v>
      </c>
      <c r="D11" s="80" t="s">
        <v>39</v>
      </c>
      <c r="E11" s="85" t="s">
        <v>1</v>
      </c>
      <c r="F11" s="85" t="s">
        <v>2</v>
      </c>
      <c r="G11" s="85" t="s">
        <v>3</v>
      </c>
      <c r="H11" s="85" t="s">
        <v>4</v>
      </c>
      <c r="I11" s="85" t="s">
        <v>5</v>
      </c>
      <c r="J11" s="85" t="s">
        <v>6</v>
      </c>
      <c r="K11" s="85" t="s">
        <v>7</v>
      </c>
      <c r="L11" s="85" t="s">
        <v>8</v>
      </c>
      <c r="M11" s="85" t="s">
        <v>9</v>
      </c>
      <c r="N11" s="85" t="s">
        <v>10</v>
      </c>
      <c r="O11" s="85" t="s">
        <v>11</v>
      </c>
      <c r="P11" s="85" t="s">
        <v>12</v>
      </c>
      <c r="Q11" s="85" t="s">
        <v>13</v>
      </c>
      <c r="R11" s="85" t="s">
        <v>14</v>
      </c>
      <c r="S11" s="85" t="s">
        <v>15</v>
      </c>
      <c r="T11" s="85" t="s">
        <v>16</v>
      </c>
      <c r="U11" s="85" t="s">
        <v>17</v>
      </c>
      <c r="V11" s="85" t="s">
        <v>18</v>
      </c>
      <c r="W11" s="85" t="s">
        <v>19</v>
      </c>
      <c r="X11" s="85" t="s">
        <v>20</v>
      </c>
      <c r="Y11" s="85" t="s">
        <v>21</v>
      </c>
      <c r="Z11" s="85" t="s">
        <v>22</v>
      </c>
      <c r="AA11" s="85" t="s">
        <v>23</v>
      </c>
      <c r="AB11" s="85" t="s">
        <v>24</v>
      </c>
      <c r="AC11" s="85" t="s">
        <v>25</v>
      </c>
      <c r="AD11" s="110" t="s">
        <v>54</v>
      </c>
      <c r="AE11" s="113" t="s">
        <v>75</v>
      </c>
      <c r="AF11" s="120" t="s">
        <v>42</v>
      </c>
      <c r="AG11" s="111" t="s">
        <v>53</v>
      </c>
    </row>
    <row r="12" spans="3:36" ht="21.75" thickBot="1" x14ac:dyDescent="0.3">
      <c r="C12" s="57">
        <v>1</v>
      </c>
      <c r="D12" s="153" t="s">
        <v>103</v>
      </c>
      <c r="E12" s="64" t="s">
        <v>51</v>
      </c>
      <c r="F12" s="64" t="s">
        <v>73</v>
      </c>
      <c r="G12" s="64" t="s">
        <v>73</v>
      </c>
      <c r="H12" s="64" t="s">
        <v>44</v>
      </c>
      <c r="I12" s="64" t="s">
        <v>51</v>
      </c>
      <c r="J12" s="64" t="s">
        <v>73</v>
      </c>
      <c r="K12" s="64" t="s">
        <v>51</v>
      </c>
      <c r="L12" s="64" t="s">
        <v>51</v>
      </c>
      <c r="M12" s="64" t="s">
        <v>73</v>
      </c>
      <c r="N12" s="64" t="s">
        <v>44</v>
      </c>
      <c r="O12" s="64" t="s">
        <v>51</v>
      </c>
      <c r="P12" s="64" t="s">
        <v>51</v>
      </c>
      <c r="Q12" s="64" t="s">
        <v>73</v>
      </c>
      <c r="R12" s="64" t="s">
        <v>51</v>
      </c>
      <c r="S12" s="64" t="s">
        <v>73</v>
      </c>
      <c r="T12" s="64" t="s">
        <v>51</v>
      </c>
      <c r="U12" s="64" t="s">
        <v>51</v>
      </c>
      <c r="V12" s="64" t="s">
        <v>73</v>
      </c>
      <c r="W12" s="64" t="s">
        <v>44</v>
      </c>
      <c r="X12" s="64" t="s">
        <v>73</v>
      </c>
      <c r="Y12" s="64" t="s">
        <v>51</v>
      </c>
      <c r="Z12" s="64" t="s">
        <v>51</v>
      </c>
      <c r="AA12" s="64" t="s">
        <v>73</v>
      </c>
      <c r="AB12" s="64" t="s">
        <v>51</v>
      </c>
      <c r="AC12" s="64" t="s">
        <v>51</v>
      </c>
      <c r="AD12" s="96">
        <f>COUNTIF(E12:AC12,"✔")</f>
        <v>13</v>
      </c>
      <c r="AE12" s="95">
        <f>COUNTIF(F12:AD12,"O")</f>
        <v>9</v>
      </c>
      <c r="AF12" s="121">
        <f>COUNTIF(E12:AC12,"X")</f>
        <v>3</v>
      </c>
      <c r="AG12" s="112">
        <f>COUNTIF(E12:AC12,"–")</f>
        <v>0</v>
      </c>
      <c r="AI12" s="158" t="s">
        <v>46</v>
      </c>
      <c r="AJ12" s="159"/>
    </row>
    <row r="13" spans="3:36" ht="21.75" thickBot="1" x14ac:dyDescent="0.3">
      <c r="C13" s="57">
        <v>2</v>
      </c>
      <c r="D13" s="154" t="s">
        <v>104</v>
      </c>
      <c r="E13" s="64" t="s">
        <v>51</v>
      </c>
      <c r="F13" s="64" t="s">
        <v>44</v>
      </c>
      <c r="G13" s="64" t="s">
        <v>44</v>
      </c>
      <c r="H13" s="64" t="s">
        <v>73</v>
      </c>
      <c r="I13" s="64" t="s">
        <v>73</v>
      </c>
      <c r="J13" s="64" t="s">
        <v>51</v>
      </c>
      <c r="K13" s="64" t="s">
        <v>73</v>
      </c>
      <c r="L13" s="64" t="s">
        <v>73</v>
      </c>
      <c r="M13" s="64" t="s">
        <v>44</v>
      </c>
      <c r="N13" s="64" t="s">
        <v>51</v>
      </c>
      <c r="O13" s="64" t="s">
        <v>44</v>
      </c>
      <c r="P13" s="64" t="s">
        <v>73</v>
      </c>
      <c r="Q13" s="64" t="s">
        <v>51</v>
      </c>
      <c r="R13" s="64" t="s">
        <v>73</v>
      </c>
      <c r="S13" s="64" t="s">
        <v>51</v>
      </c>
      <c r="T13" s="64" t="s">
        <v>51</v>
      </c>
      <c r="U13" s="64" t="s">
        <v>73</v>
      </c>
      <c r="V13" s="64" t="s">
        <v>73</v>
      </c>
      <c r="W13" s="64" t="s">
        <v>73</v>
      </c>
      <c r="X13" s="64" t="s">
        <v>44</v>
      </c>
      <c r="Y13" s="64" t="s">
        <v>51</v>
      </c>
      <c r="Z13" s="64" t="s">
        <v>51</v>
      </c>
      <c r="AA13" s="64" t="s">
        <v>73</v>
      </c>
      <c r="AB13" s="64" t="s">
        <v>73</v>
      </c>
      <c r="AC13" s="64" t="s">
        <v>44</v>
      </c>
      <c r="AD13" s="96">
        <f t="shared" ref="AD13:AD45" si="0">COUNTIF(E13:AC13,"✔")</f>
        <v>8</v>
      </c>
      <c r="AE13" s="95">
        <f t="shared" ref="AE13:AE45" si="1">COUNTIF(F13:AD13,"O")</f>
        <v>11</v>
      </c>
      <c r="AF13" s="121">
        <f t="shared" ref="AF13:AF45" si="2">COUNTIF(E13:AC13,"X")</f>
        <v>6</v>
      </c>
      <c r="AG13" s="112">
        <f t="shared" ref="AG13:AG45" si="3">COUNTIF(E13:AC13,"–")</f>
        <v>0</v>
      </c>
      <c r="AI13" s="78" t="s">
        <v>48</v>
      </c>
      <c r="AJ13" s="71" t="s">
        <v>51</v>
      </c>
    </row>
    <row r="14" spans="3:36" ht="21.75" thickBot="1" x14ac:dyDescent="0.3">
      <c r="C14" s="57">
        <v>3</v>
      </c>
      <c r="D14" s="154" t="s">
        <v>105</v>
      </c>
      <c r="E14" s="64" t="s">
        <v>73</v>
      </c>
      <c r="F14" s="64" t="s">
        <v>51</v>
      </c>
      <c r="G14" s="64" t="s">
        <v>51</v>
      </c>
      <c r="H14" s="64" t="s">
        <v>51</v>
      </c>
      <c r="I14" s="64" t="s">
        <v>73</v>
      </c>
      <c r="J14" s="64" t="s">
        <v>51</v>
      </c>
      <c r="K14" s="64" t="s">
        <v>51</v>
      </c>
      <c r="L14" s="64" t="s">
        <v>73</v>
      </c>
      <c r="M14" s="64" t="s">
        <v>73</v>
      </c>
      <c r="N14" s="64" t="s">
        <v>44</v>
      </c>
      <c r="O14" s="64" t="s">
        <v>51</v>
      </c>
      <c r="P14" s="64" t="s">
        <v>51</v>
      </c>
      <c r="Q14" s="64" t="s">
        <v>73</v>
      </c>
      <c r="R14" s="64" t="s">
        <v>73</v>
      </c>
      <c r="S14" s="64" t="s">
        <v>51</v>
      </c>
      <c r="T14" s="64" t="s">
        <v>73</v>
      </c>
      <c r="U14" s="64" t="s">
        <v>51</v>
      </c>
      <c r="V14" s="64" t="s">
        <v>51</v>
      </c>
      <c r="W14" s="64" t="s">
        <v>51</v>
      </c>
      <c r="X14" s="64" t="s">
        <v>73</v>
      </c>
      <c r="Y14" s="64" t="s">
        <v>51</v>
      </c>
      <c r="Z14" s="64" t="s">
        <v>51</v>
      </c>
      <c r="AA14" s="64" t="s">
        <v>51</v>
      </c>
      <c r="AB14" s="64" t="s">
        <v>73</v>
      </c>
      <c r="AC14" s="64" t="s">
        <v>51</v>
      </c>
      <c r="AD14" s="96">
        <f t="shared" si="0"/>
        <v>15</v>
      </c>
      <c r="AE14" s="95">
        <f t="shared" si="1"/>
        <v>8</v>
      </c>
      <c r="AF14" s="121">
        <f t="shared" si="2"/>
        <v>1</v>
      </c>
      <c r="AG14" s="112">
        <f t="shared" si="3"/>
        <v>0</v>
      </c>
      <c r="AI14" s="78" t="s">
        <v>72</v>
      </c>
      <c r="AJ14" s="97" t="s">
        <v>73</v>
      </c>
    </row>
    <row r="15" spans="3:36" ht="15.75" x14ac:dyDescent="0.25">
      <c r="C15" s="57">
        <v>4</v>
      </c>
      <c r="D15" s="55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96">
        <f t="shared" si="0"/>
        <v>0</v>
      </c>
      <c r="AE15" s="95">
        <f t="shared" si="1"/>
        <v>0</v>
      </c>
      <c r="AF15" s="121">
        <f t="shared" si="2"/>
        <v>0</v>
      </c>
      <c r="AG15" s="112">
        <f t="shared" si="3"/>
        <v>0</v>
      </c>
      <c r="AI15" s="78" t="s">
        <v>49</v>
      </c>
      <c r="AJ15" s="72" t="s">
        <v>44</v>
      </c>
    </row>
    <row r="16" spans="3:36" ht="19.5" thickBot="1" x14ac:dyDescent="0.3">
      <c r="C16" s="57">
        <v>5</v>
      </c>
      <c r="D16" s="55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96">
        <f t="shared" si="0"/>
        <v>0</v>
      </c>
      <c r="AE16" s="95">
        <f t="shared" si="1"/>
        <v>0</v>
      </c>
      <c r="AF16" s="121">
        <f t="shared" si="2"/>
        <v>0</v>
      </c>
      <c r="AG16" s="112">
        <f t="shared" si="3"/>
        <v>0</v>
      </c>
      <c r="AI16" s="79" t="s">
        <v>50</v>
      </c>
      <c r="AJ16" s="74" t="s">
        <v>52</v>
      </c>
    </row>
    <row r="17" spans="3:33" ht="15.75" x14ac:dyDescent="0.25">
      <c r="C17" s="57">
        <v>6</v>
      </c>
      <c r="D17" s="55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96">
        <f t="shared" si="0"/>
        <v>0</v>
      </c>
      <c r="AE17" s="95">
        <f t="shared" si="1"/>
        <v>0</v>
      </c>
      <c r="AF17" s="121">
        <f t="shared" si="2"/>
        <v>0</v>
      </c>
      <c r="AG17" s="112">
        <f t="shared" si="3"/>
        <v>0</v>
      </c>
    </row>
    <row r="18" spans="3:33" ht="15.75" x14ac:dyDescent="0.25">
      <c r="C18" s="57">
        <v>7</v>
      </c>
      <c r="D18" s="5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96">
        <f t="shared" si="0"/>
        <v>0</v>
      </c>
      <c r="AE18" s="95">
        <f t="shared" si="1"/>
        <v>0</v>
      </c>
      <c r="AF18" s="121">
        <f t="shared" si="2"/>
        <v>0</v>
      </c>
      <c r="AG18" s="112">
        <f t="shared" si="3"/>
        <v>0</v>
      </c>
    </row>
    <row r="19" spans="3:33" ht="15.75" x14ac:dyDescent="0.25">
      <c r="C19" s="57">
        <v>8</v>
      </c>
      <c r="D19" s="55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96">
        <f t="shared" si="0"/>
        <v>0</v>
      </c>
      <c r="AE19" s="95">
        <f t="shared" si="1"/>
        <v>0</v>
      </c>
      <c r="AF19" s="121">
        <f t="shared" si="2"/>
        <v>0</v>
      </c>
      <c r="AG19" s="112">
        <f t="shared" si="3"/>
        <v>0</v>
      </c>
    </row>
    <row r="20" spans="3:33" ht="15.75" x14ac:dyDescent="0.25">
      <c r="C20" s="57">
        <v>9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96">
        <f t="shared" si="0"/>
        <v>0</v>
      </c>
      <c r="AE20" s="95">
        <f t="shared" si="1"/>
        <v>0</v>
      </c>
      <c r="AF20" s="121">
        <f t="shared" si="2"/>
        <v>0</v>
      </c>
      <c r="AG20" s="112">
        <f t="shared" si="3"/>
        <v>0</v>
      </c>
    </row>
    <row r="21" spans="3:33" ht="15.75" x14ac:dyDescent="0.25">
      <c r="C21" s="57">
        <v>10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96">
        <f t="shared" si="0"/>
        <v>0</v>
      </c>
      <c r="AE21" s="95">
        <f t="shared" si="1"/>
        <v>0</v>
      </c>
      <c r="AF21" s="121">
        <f t="shared" si="2"/>
        <v>0</v>
      </c>
      <c r="AG21" s="112">
        <f t="shared" si="3"/>
        <v>0</v>
      </c>
    </row>
    <row r="22" spans="3:33" ht="15.75" x14ac:dyDescent="0.25">
      <c r="C22" s="57">
        <v>11</v>
      </c>
      <c r="D22" s="55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96">
        <f t="shared" si="0"/>
        <v>0</v>
      </c>
      <c r="AE22" s="95">
        <f t="shared" si="1"/>
        <v>0</v>
      </c>
      <c r="AF22" s="121">
        <f t="shared" si="2"/>
        <v>0</v>
      </c>
      <c r="AG22" s="112">
        <f t="shared" si="3"/>
        <v>0</v>
      </c>
    </row>
    <row r="23" spans="3:33" ht="15.75" x14ac:dyDescent="0.25">
      <c r="C23" s="57">
        <v>12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96">
        <f t="shared" si="0"/>
        <v>0</v>
      </c>
      <c r="AE23" s="95">
        <f t="shared" si="1"/>
        <v>0</v>
      </c>
      <c r="AF23" s="121">
        <f t="shared" si="2"/>
        <v>0</v>
      </c>
      <c r="AG23" s="112">
        <f t="shared" si="3"/>
        <v>0</v>
      </c>
    </row>
    <row r="24" spans="3:33" ht="15.75" x14ac:dyDescent="0.25">
      <c r="C24" s="57">
        <v>13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96">
        <f t="shared" si="0"/>
        <v>0</v>
      </c>
      <c r="AE24" s="95">
        <f t="shared" si="1"/>
        <v>0</v>
      </c>
      <c r="AF24" s="121">
        <f t="shared" si="2"/>
        <v>0</v>
      </c>
      <c r="AG24" s="112">
        <f t="shared" si="3"/>
        <v>0</v>
      </c>
    </row>
    <row r="25" spans="3:33" ht="15.75" x14ac:dyDescent="0.25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96">
        <f t="shared" si="0"/>
        <v>0</v>
      </c>
      <c r="AE25" s="95">
        <f t="shared" si="1"/>
        <v>0</v>
      </c>
      <c r="AF25" s="121">
        <f t="shared" si="2"/>
        <v>0</v>
      </c>
      <c r="AG25" s="112">
        <f t="shared" si="3"/>
        <v>0</v>
      </c>
    </row>
    <row r="26" spans="3:33" ht="15.75" x14ac:dyDescent="0.25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96">
        <f t="shared" si="0"/>
        <v>0</v>
      </c>
      <c r="AE26" s="95">
        <f t="shared" si="1"/>
        <v>0</v>
      </c>
      <c r="AF26" s="121">
        <f t="shared" si="2"/>
        <v>0</v>
      </c>
      <c r="AG26" s="112">
        <f t="shared" si="3"/>
        <v>0</v>
      </c>
    </row>
    <row r="27" spans="3:33" ht="15.75" x14ac:dyDescent="0.25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96">
        <f t="shared" si="0"/>
        <v>0</v>
      </c>
      <c r="AE27" s="95">
        <f t="shared" si="1"/>
        <v>0</v>
      </c>
      <c r="AF27" s="121">
        <f t="shared" si="2"/>
        <v>0</v>
      </c>
      <c r="AG27" s="112">
        <f t="shared" si="3"/>
        <v>0</v>
      </c>
    </row>
    <row r="28" spans="3:33" ht="15.75" x14ac:dyDescent="0.25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96">
        <f t="shared" si="0"/>
        <v>0</v>
      </c>
      <c r="AE28" s="95">
        <f t="shared" si="1"/>
        <v>0</v>
      </c>
      <c r="AF28" s="121">
        <f t="shared" si="2"/>
        <v>0</v>
      </c>
      <c r="AG28" s="112">
        <f t="shared" si="3"/>
        <v>0</v>
      </c>
    </row>
    <row r="29" spans="3:33" ht="15.75" x14ac:dyDescent="0.25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96">
        <f t="shared" si="0"/>
        <v>0</v>
      </c>
      <c r="AE29" s="95">
        <f t="shared" si="1"/>
        <v>0</v>
      </c>
      <c r="AF29" s="121">
        <f t="shared" si="2"/>
        <v>0</v>
      </c>
      <c r="AG29" s="112">
        <f t="shared" si="3"/>
        <v>0</v>
      </c>
    </row>
    <row r="30" spans="3:33" ht="15.75" x14ac:dyDescent="0.25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96">
        <f t="shared" si="0"/>
        <v>0</v>
      </c>
      <c r="AE30" s="95">
        <f t="shared" si="1"/>
        <v>0</v>
      </c>
      <c r="AF30" s="121">
        <f t="shared" si="2"/>
        <v>0</v>
      </c>
      <c r="AG30" s="112">
        <f t="shared" si="3"/>
        <v>0</v>
      </c>
    </row>
    <row r="31" spans="3:33" ht="15.75" x14ac:dyDescent="0.25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96">
        <f t="shared" si="0"/>
        <v>0</v>
      </c>
      <c r="AE31" s="95">
        <f t="shared" si="1"/>
        <v>0</v>
      </c>
      <c r="AF31" s="121">
        <f t="shared" si="2"/>
        <v>0</v>
      </c>
      <c r="AG31" s="112">
        <f t="shared" si="3"/>
        <v>0</v>
      </c>
    </row>
    <row r="32" spans="3:33" ht="15.75" x14ac:dyDescent="0.25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96">
        <f t="shared" si="0"/>
        <v>0</v>
      </c>
      <c r="AE32" s="95">
        <f t="shared" si="1"/>
        <v>0</v>
      </c>
      <c r="AF32" s="121">
        <f t="shared" si="2"/>
        <v>0</v>
      </c>
      <c r="AG32" s="112">
        <f t="shared" si="3"/>
        <v>0</v>
      </c>
    </row>
    <row r="33" spans="3:33" ht="15.75" x14ac:dyDescent="0.25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96">
        <f t="shared" si="0"/>
        <v>0</v>
      </c>
      <c r="AE33" s="95">
        <f t="shared" si="1"/>
        <v>0</v>
      </c>
      <c r="AF33" s="121">
        <f t="shared" si="2"/>
        <v>0</v>
      </c>
      <c r="AG33" s="112">
        <f t="shared" si="3"/>
        <v>0</v>
      </c>
    </row>
    <row r="34" spans="3:33" ht="15.75" x14ac:dyDescent="0.25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96">
        <f t="shared" si="0"/>
        <v>0</v>
      </c>
      <c r="AE34" s="95">
        <f t="shared" si="1"/>
        <v>0</v>
      </c>
      <c r="AF34" s="121">
        <f t="shared" si="2"/>
        <v>0</v>
      </c>
      <c r="AG34" s="112">
        <f t="shared" si="3"/>
        <v>0</v>
      </c>
    </row>
    <row r="35" spans="3:33" ht="15.75" x14ac:dyDescent="0.25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96">
        <f t="shared" si="0"/>
        <v>0</v>
      </c>
      <c r="AE35" s="95">
        <f t="shared" si="1"/>
        <v>0</v>
      </c>
      <c r="AF35" s="121">
        <f t="shared" si="2"/>
        <v>0</v>
      </c>
      <c r="AG35" s="112">
        <f t="shared" si="3"/>
        <v>0</v>
      </c>
    </row>
    <row r="36" spans="3:33" ht="15.75" x14ac:dyDescent="0.25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96">
        <f t="shared" si="0"/>
        <v>0</v>
      </c>
      <c r="AE36" s="95">
        <f t="shared" si="1"/>
        <v>0</v>
      </c>
      <c r="AF36" s="121">
        <f t="shared" si="2"/>
        <v>0</v>
      </c>
      <c r="AG36" s="112">
        <f t="shared" si="3"/>
        <v>0</v>
      </c>
    </row>
    <row r="37" spans="3:33" ht="15.75" x14ac:dyDescent="0.25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96">
        <f t="shared" si="0"/>
        <v>0</v>
      </c>
      <c r="AE37" s="95">
        <f t="shared" si="1"/>
        <v>0</v>
      </c>
      <c r="AF37" s="121">
        <f t="shared" si="2"/>
        <v>0</v>
      </c>
      <c r="AG37" s="112">
        <f t="shared" si="3"/>
        <v>0</v>
      </c>
    </row>
    <row r="38" spans="3:33" ht="15.75" x14ac:dyDescent="0.25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96">
        <f t="shared" si="0"/>
        <v>0</v>
      </c>
      <c r="AE38" s="95">
        <f t="shared" si="1"/>
        <v>0</v>
      </c>
      <c r="AF38" s="121">
        <f t="shared" si="2"/>
        <v>0</v>
      </c>
      <c r="AG38" s="112">
        <f t="shared" si="3"/>
        <v>0</v>
      </c>
    </row>
    <row r="39" spans="3:33" ht="15.75" x14ac:dyDescent="0.25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96">
        <f t="shared" si="0"/>
        <v>0</v>
      </c>
      <c r="AE39" s="95">
        <f t="shared" si="1"/>
        <v>0</v>
      </c>
      <c r="AF39" s="121">
        <f t="shared" si="2"/>
        <v>0</v>
      </c>
      <c r="AG39" s="112">
        <f t="shared" si="3"/>
        <v>0</v>
      </c>
    </row>
    <row r="40" spans="3:33" ht="15.75" x14ac:dyDescent="0.25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96">
        <f t="shared" si="0"/>
        <v>0</v>
      </c>
      <c r="AE40" s="95">
        <f t="shared" si="1"/>
        <v>0</v>
      </c>
      <c r="AF40" s="121">
        <f t="shared" si="2"/>
        <v>0</v>
      </c>
      <c r="AG40" s="112">
        <f t="shared" si="3"/>
        <v>0</v>
      </c>
    </row>
    <row r="41" spans="3:33" ht="15.75" x14ac:dyDescent="0.25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96">
        <f t="shared" si="0"/>
        <v>0</v>
      </c>
      <c r="AE41" s="95">
        <f t="shared" si="1"/>
        <v>0</v>
      </c>
      <c r="AF41" s="121">
        <f t="shared" si="2"/>
        <v>0</v>
      </c>
      <c r="AG41" s="112">
        <f t="shared" si="3"/>
        <v>0</v>
      </c>
    </row>
    <row r="42" spans="3:33" ht="15.75" x14ac:dyDescent="0.25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96">
        <f t="shared" si="0"/>
        <v>0</v>
      </c>
      <c r="AE42" s="95">
        <f t="shared" si="1"/>
        <v>0</v>
      </c>
      <c r="AF42" s="121">
        <f t="shared" si="2"/>
        <v>0</v>
      </c>
      <c r="AG42" s="112">
        <f t="shared" si="3"/>
        <v>0</v>
      </c>
    </row>
    <row r="43" spans="3:33" ht="15.75" x14ac:dyDescent="0.25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96">
        <f t="shared" si="0"/>
        <v>0</v>
      </c>
      <c r="AE43" s="95">
        <f t="shared" si="1"/>
        <v>0</v>
      </c>
      <c r="AF43" s="121">
        <f t="shared" si="2"/>
        <v>0</v>
      </c>
      <c r="AG43" s="112">
        <f t="shared" si="3"/>
        <v>0</v>
      </c>
    </row>
    <row r="44" spans="3:33" ht="15.75" x14ac:dyDescent="0.25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96">
        <f t="shared" si="0"/>
        <v>0</v>
      </c>
      <c r="AE44" s="95">
        <f t="shared" si="1"/>
        <v>0</v>
      </c>
      <c r="AF44" s="121">
        <f t="shared" si="2"/>
        <v>0</v>
      </c>
      <c r="AG44" s="112">
        <f t="shared" si="3"/>
        <v>0</v>
      </c>
    </row>
    <row r="45" spans="3:33" ht="15.75" x14ac:dyDescent="0.25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96">
        <f t="shared" si="0"/>
        <v>0</v>
      </c>
      <c r="AE45" s="95">
        <f t="shared" si="1"/>
        <v>0</v>
      </c>
      <c r="AF45" s="121">
        <f t="shared" si="2"/>
        <v>0</v>
      </c>
      <c r="AG45" s="112">
        <f t="shared" si="3"/>
        <v>0</v>
      </c>
    </row>
    <row r="46" spans="3:33" x14ac:dyDescent="0.25"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3" hidden="1" x14ac:dyDescent="0.25"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3:33" hidden="1" x14ac:dyDescent="0.25"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3:32" hidden="1" x14ac:dyDescent="0.25"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3:32" hidden="1" x14ac:dyDescent="0.25"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3:32" hidden="1" x14ac:dyDescent="0.25"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3:32" hidden="1" x14ac:dyDescent="0.25"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3:32" hidden="1" x14ac:dyDescent="0.25"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3:32" hidden="1" x14ac:dyDescent="0.25"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3:32" x14ac:dyDescent="0.25"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7" spans="3:32" x14ac:dyDescent="0.2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3:32" ht="31.5" customHeight="1" x14ac:dyDescent="0.25">
      <c r="C58" s="1"/>
      <c r="D58" s="9" t="s">
        <v>0</v>
      </c>
      <c r="E58" s="8" t="s">
        <v>1</v>
      </c>
      <c r="F58" s="8" t="s">
        <v>2</v>
      </c>
      <c r="G58" s="8" t="s">
        <v>3</v>
      </c>
      <c r="H58" s="8" t="s">
        <v>4</v>
      </c>
      <c r="I58" s="8" t="s">
        <v>5</v>
      </c>
      <c r="J58" s="8" t="s">
        <v>6</v>
      </c>
      <c r="K58" s="8" t="s">
        <v>7</v>
      </c>
      <c r="L58" s="8" t="s">
        <v>8</v>
      </c>
      <c r="M58" s="8" t="s">
        <v>9</v>
      </c>
      <c r="N58" s="8" t="s">
        <v>10</v>
      </c>
      <c r="O58" s="8" t="s">
        <v>11</v>
      </c>
      <c r="P58" s="8" t="s">
        <v>12</v>
      </c>
      <c r="Q58" s="8" t="s">
        <v>13</v>
      </c>
      <c r="R58" s="8" t="s">
        <v>14</v>
      </c>
      <c r="S58" s="8" t="s">
        <v>15</v>
      </c>
      <c r="T58" s="8" t="s">
        <v>16</v>
      </c>
      <c r="U58" s="8" t="s">
        <v>17</v>
      </c>
      <c r="V58" s="8" t="s">
        <v>18</v>
      </c>
      <c r="W58" s="8" t="s">
        <v>19</v>
      </c>
      <c r="X58" s="8" t="s">
        <v>20</v>
      </c>
      <c r="Y58" s="8" t="s">
        <v>21</v>
      </c>
      <c r="Z58" s="8" t="s">
        <v>22</v>
      </c>
      <c r="AA58" s="8" t="s">
        <v>23</v>
      </c>
      <c r="AB58" s="8" t="s">
        <v>24</v>
      </c>
      <c r="AC58" s="8" t="s">
        <v>25</v>
      </c>
      <c r="AD58" s="31" t="s">
        <v>30</v>
      </c>
      <c r="AE58" s="102"/>
      <c r="AF58" s="6" t="s">
        <v>36</v>
      </c>
    </row>
    <row r="59" spans="3:32" x14ac:dyDescent="0.25">
      <c r="C59" s="1"/>
      <c r="D59" s="10" t="s">
        <v>35</v>
      </c>
      <c r="E59" s="12">
        <f>COUNTIF(E12:E45,"✔")</f>
        <v>2</v>
      </c>
      <c r="F59" s="12">
        <f t="shared" ref="F59:AC59" si="4">COUNTIF(F12:F45,"✔")</f>
        <v>1</v>
      </c>
      <c r="G59" s="12">
        <f t="shared" si="4"/>
        <v>1</v>
      </c>
      <c r="H59" s="12">
        <f t="shared" si="4"/>
        <v>1</v>
      </c>
      <c r="I59" s="12">
        <f t="shared" si="4"/>
        <v>1</v>
      </c>
      <c r="J59" s="12">
        <f t="shared" si="4"/>
        <v>2</v>
      </c>
      <c r="K59" s="12">
        <f t="shared" si="4"/>
        <v>2</v>
      </c>
      <c r="L59" s="12">
        <f t="shared" si="4"/>
        <v>1</v>
      </c>
      <c r="M59" s="12">
        <f t="shared" si="4"/>
        <v>0</v>
      </c>
      <c r="N59" s="12">
        <f t="shared" si="4"/>
        <v>1</v>
      </c>
      <c r="O59" s="12">
        <f t="shared" si="4"/>
        <v>2</v>
      </c>
      <c r="P59" s="12">
        <f t="shared" si="4"/>
        <v>2</v>
      </c>
      <c r="Q59" s="12">
        <f t="shared" si="4"/>
        <v>1</v>
      </c>
      <c r="R59" s="12">
        <f t="shared" si="4"/>
        <v>1</v>
      </c>
      <c r="S59" s="12">
        <f t="shared" si="4"/>
        <v>2</v>
      </c>
      <c r="T59" s="12">
        <f t="shared" si="4"/>
        <v>2</v>
      </c>
      <c r="U59" s="12">
        <f t="shared" si="4"/>
        <v>2</v>
      </c>
      <c r="V59" s="12">
        <f t="shared" si="4"/>
        <v>1</v>
      </c>
      <c r="W59" s="12">
        <f t="shared" si="4"/>
        <v>1</v>
      </c>
      <c r="X59" s="12">
        <f t="shared" si="4"/>
        <v>0</v>
      </c>
      <c r="Y59" s="12">
        <f t="shared" si="4"/>
        <v>3</v>
      </c>
      <c r="Z59" s="12">
        <f t="shared" si="4"/>
        <v>3</v>
      </c>
      <c r="AA59" s="12">
        <f t="shared" si="4"/>
        <v>1</v>
      </c>
      <c r="AB59" s="12">
        <f t="shared" si="4"/>
        <v>1</v>
      </c>
      <c r="AC59" s="12">
        <f t="shared" si="4"/>
        <v>2</v>
      </c>
      <c r="AD59" s="91">
        <f>SUM(E59:AC59)</f>
        <v>36</v>
      </c>
      <c r="AE59" s="103"/>
      <c r="AF59" s="104">
        <f>AD59/$AD$63</f>
        <v>0.48</v>
      </c>
    </row>
    <row r="60" spans="3:32" x14ac:dyDescent="0.25">
      <c r="C60" s="1"/>
      <c r="D60" s="98" t="s">
        <v>76</v>
      </c>
      <c r="E60" s="12">
        <f t="shared" ref="E60:K60" si="5">COUNTIF(E12:E46,"o")</f>
        <v>1</v>
      </c>
      <c r="F60" s="12">
        <f t="shared" si="5"/>
        <v>1</v>
      </c>
      <c r="G60" s="12">
        <f t="shared" si="5"/>
        <v>1</v>
      </c>
      <c r="H60" s="12">
        <f t="shared" si="5"/>
        <v>1</v>
      </c>
      <c r="I60" s="12">
        <f t="shared" si="5"/>
        <v>2</v>
      </c>
      <c r="J60" s="12">
        <f t="shared" si="5"/>
        <v>1</v>
      </c>
      <c r="K60" s="12">
        <f t="shared" si="5"/>
        <v>1</v>
      </c>
      <c r="L60" s="12">
        <f>COUNTIF(L12:L46,"o")</f>
        <v>2</v>
      </c>
      <c r="M60" s="12">
        <f>COUNTIF(M12:M46,"o")</f>
        <v>2</v>
      </c>
      <c r="N60" s="12">
        <f>COUNTIF(N12:N46,"o")</f>
        <v>0</v>
      </c>
      <c r="O60" s="12">
        <f t="shared" ref="O60:AC60" si="6">COUNTIF(O12:O46,"o")</f>
        <v>0</v>
      </c>
      <c r="P60" s="12">
        <f t="shared" si="6"/>
        <v>1</v>
      </c>
      <c r="Q60" s="12">
        <f t="shared" si="6"/>
        <v>2</v>
      </c>
      <c r="R60" s="12">
        <f t="shared" si="6"/>
        <v>2</v>
      </c>
      <c r="S60" s="12">
        <f t="shared" si="6"/>
        <v>1</v>
      </c>
      <c r="T60" s="12">
        <f t="shared" si="6"/>
        <v>1</v>
      </c>
      <c r="U60" s="12">
        <f t="shared" si="6"/>
        <v>1</v>
      </c>
      <c r="V60" s="12">
        <f t="shared" si="6"/>
        <v>2</v>
      </c>
      <c r="W60" s="12">
        <f t="shared" si="6"/>
        <v>1</v>
      </c>
      <c r="X60" s="12">
        <f t="shared" si="6"/>
        <v>2</v>
      </c>
      <c r="Y60" s="12">
        <f t="shared" si="6"/>
        <v>0</v>
      </c>
      <c r="Z60" s="12">
        <f t="shared" si="6"/>
        <v>0</v>
      </c>
      <c r="AA60" s="12">
        <f t="shared" si="6"/>
        <v>2</v>
      </c>
      <c r="AB60" s="12">
        <f t="shared" si="6"/>
        <v>2</v>
      </c>
      <c r="AC60" s="12">
        <f t="shared" si="6"/>
        <v>0</v>
      </c>
      <c r="AD60" s="99">
        <f>SUM(E60:AC60)</f>
        <v>29</v>
      </c>
      <c r="AE60" s="103"/>
      <c r="AF60" s="105">
        <f>AD60/$AD$63</f>
        <v>0.38666666666666666</v>
      </c>
    </row>
    <row r="61" spans="3:32" x14ac:dyDescent="0.25">
      <c r="C61" s="1"/>
      <c r="D61" s="69" t="s">
        <v>60</v>
      </c>
      <c r="E61" s="12">
        <f>COUNTIF(E12:E45,"X")</f>
        <v>0</v>
      </c>
      <c r="F61" s="12">
        <f t="shared" ref="F61:AC61" si="7">COUNTIF(F12:F45,"X")</f>
        <v>1</v>
      </c>
      <c r="G61" s="12">
        <f t="shared" si="7"/>
        <v>1</v>
      </c>
      <c r="H61" s="12">
        <f t="shared" si="7"/>
        <v>1</v>
      </c>
      <c r="I61" s="12">
        <f t="shared" si="7"/>
        <v>0</v>
      </c>
      <c r="J61" s="12">
        <f t="shared" si="7"/>
        <v>0</v>
      </c>
      <c r="K61" s="12">
        <f t="shared" si="7"/>
        <v>0</v>
      </c>
      <c r="L61" s="12">
        <f t="shared" si="7"/>
        <v>0</v>
      </c>
      <c r="M61" s="12">
        <f t="shared" si="7"/>
        <v>1</v>
      </c>
      <c r="N61" s="12">
        <f t="shared" si="7"/>
        <v>2</v>
      </c>
      <c r="O61" s="12">
        <f t="shared" si="7"/>
        <v>1</v>
      </c>
      <c r="P61" s="12">
        <f t="shared" si="7"/>
        <v>0</v>
      </c>
      <c r="Q61" s="12">
        <f t="shared" si="7"/>
        <v>0</v>
      </c>
      <c r="R61" s="12">
        <f t="shared" si="7"/>
        <v>0</v>
      </c>
      <c r="S61" s="12">
        <f t="shared" si="7"/>
        <v>0</v>
      </c>
      <c r="T61" s="12">
        <f t="shared" si="7"/>
        <v>0</v>
      </c>
      <c r="U61" s="12">
        <f t="shared" si="7"/>
        <v>0</v>
      </c>
      <c r="V61" s="12">
        <f t="shared" si="7"/>
        <v>0</v>
      </c>
      <c r="W61" s="12">
        <f t="shared" si="7"/>
        <v>1</v>
      </c>
      <c r="X61" s="12">
        <f t="shared" si="7"/>
        <v>1</v>
      </c>
      <c r="Y61" s="12">
        <f t="shared" si="7"/>
        <v>0</v>
      </c>
      <c r="Z61" s="12">
        <f t="shared" si="7"/>
        <v>0</v>
      </c>
      <c r="AA61" s="12">
        <f t="shared" si="7"/>
        <v>0</v>
      </c>
      <c r="AB61" s="12">
        <f t="shared" si="7"/>
        <v>0</v>
      </c>
      <c r="AC61" s="12">
        <f t="shared" si="7"/>
        <v>1</v>
      </c>
      <c r="AD61" s="92">
        <f t="shared" ref="AD61:AD62" si="8">SUM(E61:AC61)</f>
        <v>10</v>
      </c>
      <c r="AE61" s="103"/>
      <c r="AF61" s="106">
        <f>AD61/$AD$63</f>
        <v>0.13333333333333333</v>
      </c>
    </row>
    <row r="62" spans="3:32" ht="18.75" x14ac:dyDescent="0.3">
      <c r="C62" s="1"/>
      <c r="D62" s="43" t="s">
        <v>32</v>
      </c>
      <c r="E62" s="12">
        <f>COUNTIF(E12:E45,"–")</f>
        <v>0</v>
      </c>
      <c r="F62" s="12">
        <f t="shared" ref="F62:AC62" si="9">COUNTIF(F12:F45,"–")</f>
        <v>0</v>
      </c>
      <c r="G62" s="12">
        <f t="shared" si="9"/>
        <v>0</v>
      </c>
      <c r="H62" s="12">
        <f t="shared" si="9"/>
        <v>0</v>
      </c>
      <c r="I62" s="12">
        <f t="shared" si="9"/>
        <v>0</v>
      </c>
      <c r="J62" s="12">
        <f t="shared" si="9"/>
        <v>0</v>
      </c>
      <c r="K62" s="12">
        <f t="shared" si="9"/>
        <v>0</v>
      </c>
      <c r="L62" s="12">
        <f t="shared" si="9"/>
        <v>0</v>
      </c>
      <c r="M62" s="12">
        <f t="shared" si="9"/>
        <v>0</v>
      </c>
      <c r="N62" s="12">
        <f t="shared" si="9"/>
        <v>0</v>
      </c>
      <c r="O62" s="12">
        <f t="shared" si="9"/>
        <v>0</v>
      </c>
      <c r="P62" s="12">
        <f t="shared" si="9"/>
        <v>0</v>
      </c>
      <c r="Q62" s="12">
        <f t="shared" si="9"/>
        <v>0</v>
      </c>
      <c r="R62" s="12">
        <f t="shared" si="9"/>
        <v>0</v>
      </c>
      <c r="S62" s="12">
        <f t="shared" si="9"/>
        <v>0</v>
      </c>
      <c r="T62" s="12">
        <f t="shared" si="9"/>
        <v>0</v>
      </c>
      <c r="U62" s="12">
        <f t="shared" si="9"/>
        <v>0</v>
      </c>
      <c r="V62" s="12">
        <f t="shared" si="9"/>
        <v>0</v>
      </c>
      <c r="W62" s="12">
        <f t="shared" si="9"/>
        <v>0</v>
      </c>
      <c r="X62" s="12">
        <f t="shared" si="9"/>
        <v>0</v>
      </c>
      <c r="Y62" s="12">
        <f t="shared" si="9"/>
        <v>0</v>
      </c>
      <c r="Z62" s="12">
        <f t="shared" si="9"/>
        <v>0</v>
      </c>
      <c r="AA62" s="12">
        <f t="shared" si="9"/>
        <v>0</v>
      </c>
      <c r="AB62" s="12">
        <f t="shared" si="9"/>
        <v>0</v>
      </c>
      <c r="AC62" s="12">
        <f t="shared" si="9"/>
        <v>0</v>
      </c>
      <c r="AD62" s="93">
        <f t="shared" si="8"/>
        <v>0</v>
      </c>
      <c r="AE62" s="103"/>
      <c r="AF62" s="107">
        <f>AD62/$AD$63</f>
        <v>0</v>
      </c>
    </row>
    <row r="63" spans="3:32" x14ac:dyDescent="0.25">
      <c r="C63" s="1"/>
      <c r="D63" s="13" t="s">
        <v>30</v>
      </c>
      <c r="E63" s="22">
        <f t="shared" ref="E63:AD63" si="10">SUM(E59:E62)</f>
        <v>3</v>
      </c>
      <c r="F63" s="22">
        <f t="shared" si="10"/>
        <v>3</v>
      </c>
      <c r="G63" s="22">
        <f t="shared" si="10"/>
        <v>3</v>
      </c>
      <c r="H63" s="22">
        <f t="shared" si="10"/>
        <v>3</v>
      </c>
      <c r="I63" s="22">
        <f t="shared" si="10"/>
        <v>3</v>
      </c>
      <c r="J63" s="22">
        <f t="shared" si="10"/>
        <v>3</v>
      </c>
      <c r="K63" s="22">
        <f t="shared" si="10"/>
        <v>3</v>
      </c>
      <c r="L63" s="22">
        <f t="shared" si="10"/>
        <v>3</v>
      </c>
      <c r="M63" s="22">
        <f t="shared" si="10"/>
        <v>3</v>
      </c>
      <c r="N63" s="22">
        <f t="shared" si="10"/>
        <v>3</v>
      </c>
      <c r="O63" s="22">
        <f t="shared" si="10"/>
        <v>3</v>
      </c>
      <c r="P63" s="22">
        <f t="shared" si="10"/>
        <v>3</v>
      </c>
      <c r="Q63" s="22">
        <f t="shared" si="10"/>
        <v>3</v>
      </c>
      <c r="R63" s="22">
        <f t="shared" si="10"/>
        <v>3</v>
      </c>
      <c r="S63" s="22">
        <f t="shared" si="10"/>
        <v>3</v>
      </c>
      <c r="T63" s="22">
        <f t="shared" si="10"/>
        <v>3</v>
      </c>
      <c r="U63" s="22">
        <f t="shared" si="10"/>
        <v>3</v>
      </c>
      <c r="V63" s="22">
        <f t="shared" si="10"/>
        <v>3</v>
      </c>
      <c r="W63" s="22">
        <f t="shared" si="10"/>
        <v>3</v>
      </c>
      <c r="X63" s="22">
        <f t="shared" si="10"/>
        <v>3</v>
      </c>
      <c r="Y63" s="22">
        <f t="shared" si="10"/>
        <v>3</v>
      </c>
      <c r="Z63" s="22">
        <f t="shared" si="10"/>
        <v>3</v>
      </c>
      <c r="AA63" s="22">
        <f t="shared" si="10"/>
        <v>3</v>
      </c>
      <c r="AB63" s="22">
        <f t="shared" si="10"/>
        <v>3</v>
      </c>
      <c r="AC63" s="22">
        <f t="shared" si="10"/>
        <v>3</v>
      </c>
      <c r="AD63" s="22">
        <f t="shared" si="10"/>
        <v>75</v>
      </c>
      <c r="AE63" s="12"/>
      <c r="AF63" s="34">
        <f>SUM(AF59:AF62)</f>
        <v>1</v>
      </c>
    </row>
    <row r="64" spans="3:32" x14ac:dyDescent="0.25">
      <c r="C64" s="1"/>
      <c r="D64" s="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7"/>
    </row>
    <row r="65" spans="3:31" x14ac:dyDescent="0.25">
      <c r="C65" s="1"/>
      <c r="D65" s="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94"/>
      <c r="AE65" s="94"/>
    </row>
    <row r="66" spans="3:31" x14ac:dyDescent="0.2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94"/>
      <c r="AE66" s="94"/>
    </row>
    <row r="67" spans="3:31" x14ac:dyDescent="0.25">
      <c r="C67" s="1"/>
      <c r="D67" s="1"/>
      <c r="E67" s="192" t="s">
        <v>26</v>
      </c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  <c r="AA67" s="193"/>
      <c r="AB67" s="193"/>
      <c r="AC67" s="194"/>
      <c r="AD67" s="86"/>
      <c r="AE67" s="86"/>
    </row>
    <row r="68" spans="3:31" ht="23.25" customHeight="1" x14ac:dyDescent="0.25">
      <c r="C68" s="1"/>
      <c r="D68" s="1"/>
      <c r="E68" s="195" t="s">
        <v>27</v>
      </c>
      <c r="F68" s="196"/>
      <c r="G68" s="196"/>
      <c r="H68" s="196"/>
      <c r="I68" s="197"/>
      <c r="J68" s="205" t="s">
        <v>28</v>
      </c>
      <c r="K68" s="206"/>
      <c r="L68" s="206"/>
      <c r="M68" s="206"/>
      <c r="N68" s="206"/>
      <c r="O68" s="206"/>
      <c r="P68" s="206"/>
      <c r="Q68" s="206"/>
      <c r="R68" s="206"/>
      <c r="S68" s="206"/>
      <c r="T68" s="204" t="s">
        <v>33</v>
      </c>
      <c r="U68" s="204"/>
      <c r="V68" s="204"/>
      <c r="W68" s="204"/>
      <c r="X68" s="204"/>
      <c r="Y68" s="204"/>
      <c r="Z68" s="204"/>
      <c r="AA68" s="204"/>
      <c r="AB68" s="204"/>
      <c r="AC68" s="204"/>
      <c r="AD68" s="86"/>
      <c r="AE68" s="86"/>
    </row>
    <row r="69" spans="3:31" x14ac:dyDescent="0.25">
      <c r="C69" s="1"/>
      <c r="D69" s="1"/>
      <c r="E69" s="30" t="s">
        <v>6</v>
      </c>
      <c r="F69" s="30" t="s">
        <v>11</v>
      </c>
      <c r="G69" s="30" t="s">
        <v>21</v>
      </c>
      <c r="H69" s="30" t="s">
        <v>22</v>
      </c>
      <c r="I69" s="30" t="s">
        <v>23</v>
      </c>
      <c r="J69" s="38" t="s">
        <v>1</v>
      </c>
      <c r="K69" s="38" t="s">
        <v>2</v>
      </c>
      <c r="L69" s="38" t="s">
        <v>3</v>
      </c>
      <c r="M69" s="38" t="s">
        <v>7</v>
      </c>
      <c r="N69" s="38" t="s">
        <v>9</v>
      </c>
      <c r="O69" s="38" t="s">
        <v>12</v>
      </c>
      <c r="P69" s="38" t="s">
        <v>15</v>
      </c>
      <c r="Q69" s="38" t="s">
        <v>16</v>
      </c>
      <c r="R69" s="38" t="s">
        <v>17</v>
      </c>
      <c r="S69" s="38" t="s">
        <v>19</v>
      </c>
      <c r="T69" s="50" t="s">
        <v>4</v>
      </c>
      <c r="U69" s="50" t="s">
        <v>5</v>
      </c>
      <c r="V69" s="50" t="s">
        <v>8</v>
      </c>
      <c r="W69" s="50" t="s">
        <v>10</v>
      </c>
      <c r="X69" s="26" t="s">
        <v>13</v>
      </c>
      <c r="Y69" s="26" t="s">
        <v>14</v>
      </c>
      <c r="Z69" s="26" t="s">
        <v>18</v>
      </c>
      <c r="AA69" s="26" t="s">
        <v>20</v>
      </c>
      <c r="AB69" s="26" t="s">
        <v>24</v>
      </c>
      <c r="AC69" s="26" t="s">
        <v>25</v>
      </c>
      <c r="AD69" s="86"/>
      <c r="AE69" s="86"/>
    </row>
    <row r="70" spans="3:31" x14ac:dyDescent="0.25">
      <c r="C70" s="1"/>
      <c r="D70" s="27" t="s">
        <v>35</v>
      </c>
      <c r="E70" s="200">
        <f>SUM(J59,O59,Y59,Z59,AA59)</f>
        <v>11</v>
      </c>
      <c r="F70" s="200"/>
      <c r="G70" s="200"/>
      <c r="H70" s="200"/>
      <c r="I70" s="200"/>
      <c r="J70" s="182">
        <f>SUM(E59,F59,G59,K59,M59,P59,S59,T59,U59,W59)</f>
        <v>15</v>
      </c>
      <c r="K70" s="183"/>
      <c r="L70" s="183"/>
      <c r="M70" s="183"/>
      <c r="N70" s="183"/>
      <c r="O70" s="183"/>
      <c r="P70" s="183"/>
      <c r="Q70" s="183"/>
      <c r="R70" s="183"/>
      <c r="S70" s="184"/>
      <c r="T70" s="200">
        <f>SUM(H59,I59,L59,N59,Q59,R59,V59,X59,AB59,AC59)</f>
        <v>10</v>
      </c>
      <c r="U70" s="200"/>
      <c r="V70" s="200"/>
      <c r="W70" s="200"/>
      <c r="X70" s="200"/>
      <c r="Y70" s="200"/>
      <c r="Z70" s="200"/>
      <c r="AA70" s="200"/>
      <c r="AB70" s="200"/>
      <c r="AC70" s="200"/>
      <c r="AD70" s="88">
        <f>SUM(E70,J70,T70)</f>
        <v>36</v>
      </c>
      <c r="AE70" s="101"/>
    </row>
    <row r="71" spans="3:31" x14ac:dyDescent="0.25">
      <c r="C71" s="1"/>
      <c r="D71" s="98" t="s">
        <v>76</v>
      </c>
      <c r="E71" s="216">
        <f>SUM(J60,O60,Y60,Z60,AA60)</f>
        <v>3</v>
      </c>
      <c r="F71" s="216"/>
      <c r="G71" s="216"/>
      <c r="H71" s="216"/>
      <c r="I71" s="216"/>
      <c r="J71" s="217">
        <f>SUM(E60,F60,G60,K60,M60,P60,S60,T60,U60,W60)</f>
        <v>11</v>
      </c>
      <c r="K71" s="218"/>
      <c r="L71" s="218"/>
      <c r="M71" s="218"/>
      <c r="N71" s="218"/>
      <c r="O71" s="218"/>
      <c r="P71" s="218"/>
      <c r="Q71" s="218"/>
      <c r="R71" s="218"/>
      <c r="S71" s="219"/>
      <c r="T71" s="216">
        <f>SUM(H60,I60,L60,N60,Q60,R60,V60,X60,AB60,AC60)</f>
        <v>15</v>
      </c>
      <c r="U71" s="216"/>
      <c r="V71" s="216"/>
      <c r="W71" s="216"/>
      <c r="X71" s="216"/>
      <c r="Y71" s="216"/>
      <c r="Z71" s="216"/>
      <c r="AA71" s="216"/>
      <c r="AB71" s="216"/>
      <c r="AC71" s="216"/>
      <c r="AD71" s="100">
        <f>SUM(E71,J71,T71)</f>
        <v>29</v>
      </c>
      <c r="AE71" s="101"/>
    </row>
    <row r="72" spans="3:31" ht="15.75" customHeight="1" x14ac:dyDescent="0.25">
      <c r="C72" s="1"/>
      <c r="D72" s="28" t="s">
        <v>31</v>
      </c>
      <c r="E72" s="178">
        <f>SUM(J61,O61,Y61,Z61,AA61)</f>
        <v>1</v>
      </c>
      <c r="F72" s="178"/>
      <c r="G72" s="178"/>
      <c r="H72" s="178"/>
      <c r="I72" s="178"/>
      <c r="J72" s="185">
        <f>SUM(E61,F61,G61,K61,M61,P61,S61,T61,U61,W61)</f>
        <v>4</v>
      </c>
      <c r="K72" s="186"/>
      <c r="L72" s="186"/>
      <c r="M72" s="186"/>
      <c r="N72" s="186"/>
      <c r="O72" s="186"/>
      <c r="P72" s="186"/>
      <c r="Q72" s="186"/>
      <c r="R72" s="186"/>
      <c r="S72" s="187"/>
      <c r="T72" s="178">
        <f>SUM(H61,I61,L61,N61,Q61,R61,V61,X61,AB61,AC61)</f>
        <v>5</v>
      </c>
      <c r="U72" s="178"/>
      <c r="V72" s="178"/>
      <c r="W72" s="178"/>
      <c r="X72" s="178"/>
      <c r="Y72" s="178"/>
      <c r="Z72" s="178"/>
      <c r="AA72" s="178"/>
      <c r="AB72" s="178"/>
      <c r="AC72" s="178"/>
      <c r="AD72" s="89">
        <f>SUM(E72,J72,T72)</f>
        <v>10</v>
      </c>
      <c r="AE72" s="101"/>
    </row>
    <row r="73" spans="3:31" ht="18.75" x14ac:dyDescent="0.3">
      <c r="C73" s="1"/>
      <c r="D73" s="42" t="s">
        <v>32</v>
      </c>
      <c r="E73" s="199">
        <f>SUM(J62,O62,Y62,Z62,AA62)</f>
        <v>0</v>
      </c>
      <c r="F73" s="199"/>
      <c r="G73" s="199"/>
      <c r="H73" s="199"/>
      <c r="I73" s="199"/>
      <c r="J73" s="179">
        <f>SUM(E62,F62,G62,K62,M62,P62,S62,T62,U62,W62)</f>
        <v>0</v>
      </c>
      <c r="K73" s="180"/>
      <c r="L73" s="180"/>
      <c r="M73" s="180"/>
      <c r="N73" s="180"/>
      <c r="O73" s="180"/>
      <c r="P73" s="180"/>
      <c r="Q73" s="180"/>
      <c r="R73" s="180"/>
      <c r="S73" s="181"/>
      <c r="T73" s="199">
        <f>SUM(H62,I62,L62,N62,Q62,R62,V62,X62,AB62,AC62)</f>
        <v>0</v>
      </c>
      <c r="U73" s="199"/>
      <c r="V73" s="199"/>
      <c r="W73" s="199"/>
      <c r="X73" s="199"/>
      <c r="Y73" s="199"/>
      <c r="Z73" s="199"/>
      <c r="AA73" s="199"/>
      <c r="AB73" s="199"/>
      <c r="AC73" s="199"/>
      <c r="AD73" s="90">
        <f>SUM(E73,J73,T73)</f>
        <v>0</v>
      </c>
      <c r="AE73" s="101"/>
    </row>
    <row r="74" spans="3:31" x14ac:dyDescent="0.25">
      <c r="C74" s="1"/>
      <c r="D74" s="25" t="s">
        <v>29</v>
      </c>
      <c r="E74" s="198">
        <f>SUM(E70:I73)</f>
        <v>15</v>
      </c>
      <c r="F74" s="198"/>
      <c r="G74" s="198"/>
      <c r="H74" s="198"/>
      <c r="I74" s="198"/>
      <c r="J74" s="201">
        <f>SUM(J70:S73)</f>
        <v>30</v>
      </c>
      <c r="K74" s="202"/>
      <c r="L74" s="202"/>
      <c r="M74" s="202"/>
      <c r="N74" s="202"/>
      <c r="O74" s="202"/>
      <c r="P74" s="202"/>
      <c r="Q74" s="202"/>
      <c r="R74" s="202"/>
      <c r="S74" s="203"/>
      <c r="T74" s="198">
        <f>SUM(T70:AC73)</f>
        <v>30</v>
      </c>
      <c r="U74" s="198"/>
      <c r="V74" s="198"/>
      <c r="W74" s="198"/>
      <c r="X74" s="198"/>
      <c r="Y74" s="198"/>
      <c r="Z74" s="198"/>
      <c r="AA74" s="198"/>
      <c r="AB74" s="198"/>
      <c r="AC74" s="198"/>
      <c r="AD74" s="84">
        <f>SUM(E74,J74,T74)</f>
        <v>75</v>
      </c>
      <c r="AE74" s="101"/>
    </row>
    <row r="75" spans="3:31" x14ac:dyDescent="0.2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7" spans="3:31" ht="38.25" customHeight="1" x14ac:dyDescent="0.25">
      <c r="D77" s="63" t="s">
        <v>58</v>
      </c>
      <c r="E77" s="47" t="s">
        <v>37</v>
      </c>
      <c r="F77" s="48" t="s">
        <v>28</v>
      </c>
      <c r="G77" s="49" t="s">
        <v>33</v>
      </c>
    </row>
    <row r="78" spans="3:31" x14ac:dyDescent="0.25">
      <c r="D78" s="27" t="s">
        <v>35</v>
      </c>
      <c r="E78" s="37">
        <f>E70/$E$74</f>
        <v>0.73333333333333328</v>
      </c>
      <c r="F78" s="37">
        <f>J70/$J$74</f>
        <v>0.5</v>
      </c>
      <c r="G78" s="37">
        <f>T70/$T$74</f>
        <v>0.33333333333333331</v>
      </c>
    </row>
    <row r="79" spans="3:31" x14ac:dyDescent="0.25">
      <c r="D79" s="108" t="s">
        <v>74</v>
      </c>
      <c r="E79" s="37">
        <f>E71/$E$74</f>
        <v>0.2</v>
      </c>
      <c r="F79" s="37">
        <f>J71/$J$74</f>
        <v>0.36666666666666664</v>
      </c>
      <c r="G79" s="37">
        <f>T71/$T$74</f>
        <v>0.5</v>
      </c>
    </row>
    <row r="80" spans="3:31" x14ac:dyDescent="0.25">
      <c r="D80" s="75" t="s">
        <v>56</v>
      </c>
      <c r="E80" s="40">
        <f>E72/$E$74</f>
        <v>6.6666666666666666E-2</v>
      </c>
      <c r="F80" s="40">
        <f>J72/$J$74</f>
        <v>0.13333333333333333</v>
      </c>
      <c r="G80" s="40">
        <f>T72/$T$74</f>
        <v>0.16666666666666666</v>
      </c>
    </row>
    <row r="81" spans="4:7" ht="18.75" x14ac:dyDescent="0.3">
      <c r="D81" s="42" t="s">
        <v>32</v>
      </c>
      <c r="E81" s="16">
        <f>E73/$E$74</f>
        <v>0</v>
      </c>
      <c r="F81" s="16">
        <f>J73/$J$74</f>
        <v>0</v>
      </c>
      <c r="G81" s="16">
        <f>T73/$T$74</f>
        <v>0</v>
      </c>
    </row>
    <row r="82" spans="4:7" x14ac:dyDescent="0.25">
      <c r="E82" s="109">
        <f>SUM(E78:E81)</f>
        <v>1</v>
      </c>
      <c r="F82" s="109">
        <f>SUM(F78:F81)</f>
        <v>1</v>
      </c>
      <c r="G82" s="109">
        <f>SUM(G78:G81)</f>
        <v>0.99999999999999989</v>
      </c>
    </row>
    <row r="100" spans="4:30" ht="18.75" x14ac:dyDescent="0.3">
      <c r="D100" s="188" t="s">
        <v>71</v>
      </c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  <c r="R100" s="188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</row>
    <row r="101" spans="4:30" ht="29.25" customHeight="1" x14ac:dyDescent="0.25">
      <c r="D101" s="209" t="s">
        <v>83</v>
      </c>
      <c r="E101" s="210"/>
      <c r="F101" s="210"/>
      <c r="G101" s="211"/>
      <c r="H101" s="214" t="s">
        <v>131</v>
      </c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  <c r="S101" s="214"/>
      <c r="T101" s="214"/>
      <c r="U101" s="214"/>
      <c r="V101" s="214"/>
      <c r="W101" s="214"/>
      <c r="X101" s="214"/>
      <c r="Y101" s="214"/>
      <c r="Z101" s="214"/>
      <c r="AA101" s="214"/>
      <c r="AB101" s="214"/>
      <c r="AC101" s="214"/>
      <c r="AD101" s="215"/>
    </row>
    <row r="102" spans="4:30" ht="27" customHeight="1" x14ac:dyDescent="0.25">
      <c r="D102" s="189" t="s">
        <v>80</v>
      </c>
      <c r="E102" s="189"/>
      <c r="F102" s="189"/>
      <c r="G102" s="189"/>
      <c r="H102" s="212" t="s">
        <v>132</v>
      </c>
      <c r="I102" s="212"/>
      <c r="J102" s="212"/>
      <c r="K102" s="212"/>
      <c r="L102" s="212"/>
      <c r="M102" s="212"/>
      <c r="N102" s="212"/>
      <c r="O102" s="212"/>
      <c r="P102" s="212"/>
      <c r="Q102" s="212"/>
      <c r="R102" s="212"/>
      <c r="S102" s="212"/>
      <c r="T102" s="212"/>
      <c r="U102" s="212"/>
      <c r="V102" s="212"/>
      <c r="W102" s="212"/>
      <c r="X102" s="212"/>
      <c r="Y102" s="212"/>
      <c r="Z102" s="212"/>
      <c r="AA102" s="212"/>
      <c r="AB102" s="212"/>
      <c r="AC102" s="212"/>
      <c r="AD102" s="213"/>
    </row>
    <row r="103" spans="4:30" ht="34.5" customHeight="1" x14ac:dyDescent="0.25">
      <c r="D103" s="189" t="s">
        <v>82</v>
      </c>
      <c r="E103" s="189"/>
      <c r="F103" s="189"/>
      <c r="G103" s="189"/>
      <c r="H103" s="190" t="s">
        <v>133</v>
      </c>
      <c r="I103" s="190"/>
      <c r="J103" s="190"/>
      <c r="K103" s="190"/>
      <c r="L103" s="190"/>
      <c r="M103" s="190"/>
      <c r="N103" s="190"/>
      <c r="O103" s="190"/>
      <c r="P103" s="190"/>
      <c r="Q103" s="190"/>
      <c r="R103" s="190"/>
      <c r="S103" s="190"/>
      <c r="T103" s="190"/>
      <c r="U103" s="190"/>
      <c r="V103" s="190"/>
      <c r="W103" s="190"/>
      <c r="X103" s="190"/>
      <c r="Y103" s="190"/>
      <c r="Z103" s="190"/>
      <c r="AA103" s="190"/>
      <c r="AB103" s="190"/>
      <c r="AC103" s="190"/>
      <c r="AD103" s="191"/>
    </row>
    <row r="104" spans="4:30" ht="28.5" customHeight="1" x14ac:dyDescent="0.25">
      <c r="D104" s="189" t="s">
        <v>70</v>
      </c>
      <c r="E104" s="189"/>
      <c r="F104" s="189"/>
      <c r="G104" s="189"/>
      <c r="H104" s="190" t="s">
        <v>134</v>
      </c>
      <c r="I104" s="190"/>
      <c r="J104" s="190"/>
      <c r="K104" s="190"/>
      <c r="L104" s="190"/>
      <c r="M104" s="190"/>
      <c r="N104" s="190"/>
      <c r="O104" s="190"/>
      <c r="P104" s="190"/>
      <c r="Q104" s="190"/>
      <c r="R104" s="190"/>
      <c r="S104" s="190"/>
      <c r="T104" s="190"/>
      <c r="U104" s="190"/>
      <c r="V104" s="190"/>
      <c r="W104" s="190"/>
      <c r="X104" s="190"/>
      <c r="Y104" s="190"/>
      <c r="Z104" s="190"/>
      <c r="AA104" s="190"/>
      <c r="AB104" s="190"/>
      <c r="AC104" s="190"/>
      <c r="AD104" s="191"/>
    </row>
    <row r="105" spans="4:30" ht="33" customHeight="1" x14ac:dyDescent="0.25">
      <c r="D105" s="189" t="s">
        <v>81</v>
      </c>
      <c r="E105" s="189"/>
      <c r="F105" s="189"/>
      <c r="G105" s="189"/>
      <c r="H105" s="190" t="s">
        <v>135</v>
      </c>
      <c r="I105" s="190"/>
      <c r="J105" s="190"/>
      <c r="K105" s="190"/>
      <c r="L105" s="190"/>
      <c r="M105" s="190"/>
      <c r="N105" s="190"/>
      <c r="O105" s="190"/>
      <c r="P105" s="190"/>
      <c r="Q105" s="190"/>
      <c r="R105" s="190"/>
      <c r="S105" s="190"/>
      <c r="T105" s="190"/>
      <c r="U105" s="190"/>
      <c r="V105" s="190"/>
      <c r="W105" s="190"/>
      <c r="X105" s="190"/>
      <c r="Y105" s="190"/>
      <c r="Z105" s="190"/>
      <c r="AA105" s="190"/>
      <c r="AB105" s="190"/>
      <c r="AC105" s="190"/>
      <c r="AD105" s="191"/>
    </row>
    <row r="106" spans="4:30" ht="26.25" customHeight="1" x14ac:dyDescent="0.25">
      <c r="D106" s="189" t="s">
        <v>77</v>
      </c>
      <c r="E106" s="189"/>
      <c r="F106" s="189"/>
      <c r="G106" s="189"/>
      <c r="H106" s="190" t="s">
        <v>136</v>
      </c>
      <c r="I106" s="190"/>
      <c r="J106" s="190"/>
      <c r="K106" s="190"/>
      <c r="L106" s="190"/>
      <c r="M106" s="190"/>
      <c r="N106" s="190"/>
      <c r="O106" s="190"/>
      <c r="P106" s="190"/>
      <c r="Q106" s="190"/>
      <c r="R106" s="190"/>
      <c r="S106" s="190"/>
      <c r="T106" s="190"/>
      <c r="U106" s="190"/>
      <c r="V106" s="190"/>
      <c r="W106" s="190"/>
      <c r="X106" s="190"/>
      <c r="Y106" s="190"/>
      <c r="Z106" s="190"/>
      <c r="AA106" s="190"/>
      <c r="AB106" s="190"/>
      <c r="AC106" s="190"/>
      <c r="AD106" s="191"/>
    </row>
    <row r="108" spans="4:30" x14ac:dyDescent="0.25">
      <c r="D108" s="143"/>
    </row>
  </sheetData>
  <mergeCells count="48">
    <mergeCell ref="D106:G106"/>
    <mergeCell ref="H106:AD106"/>
    <mergeCell ref="T68:AC68"/>
    <mergeCell ref="J68:S68"/>
    <mergeCell ref="T70:AC70"/>
    <mergeCell ref="E73:I73"/>
    <mergeCell ref="E74:I74"/>
    <mergeCell ref="E72:I72"/>
    <mergeCell ref="E68:I68"/>
    <mergeCell ref="E70:I70"/>
    <mergeCell ref="E71:I71"/>
    <mergeCell ref="T72:AC72"/>
    <mergeCell ref="T73:AC73"/>
    <mergeCell ref="T74:AC74"/>
    <mergeCell ref="J70:S70"/>
    <mergeCell ref="J72:S72"/>
    <mergeCell ref="H102:AD102"/>
    <mergeCell ref="D2:AF2"/>
    <mergeCell ref="E7:P7"/>
    <mergeCell ref="E8:P8"/>
    <mergeCell ref="R8:V8"/>
    <mergeCell ref="X8:Y8"/>
    <mergeCell ref="AD8:AI8"/>
    <mergeCell ref="AI12:AJ12"/>
    <mergeCell ref="E67:AC67"/>
    <mergeCell ref="C10:D10"/>
    <mergeCell ref="E10:I10"/>
    <mergeCell ref="J10:N10"/>
    <mergeCell ref="O10:S10"/>
    <mergeCell ref="T10:X10"/>
    <mergeCell ref="Y10:AC10"/>
    <mergeCell ref="AD10:AG10"/>
    <mergeCell ref="D104:G104"/>
    <mergeCell ref="H104:AD104"/>
    <mergeCell ref="D105:G105"/>
    <mergeCell ref="H105:AD105"/>
    <mergeCell ref="R7:V7"/>
    <mergeCell ref="X7:Y7"/>
    <mergeCell ref="J73:S73"/>
    <mergeCell ref="J74:S74"/>
    <mergeCell ref="T71:AC71"/>
    <mergeCell ref="J71:S71"/>
    <mergeCell ref="D103:G103"/>
    <mergeCell ref="H103:AD103"/>
    <mergeCell ref="D100:AD100"/>
    <mergeCell ref="D101:G101"/>
    <mergeCell ref="H101:AD101"/>
    <mergeCell ref="D102:G102"/>
  </mergeCells>
  <dataValidations count="1">
    <dataValidation type="list" allowBlank="1" showInputMessage="1" showErrorMessage="1" sqref="E12:AC45" xr:uid="{4F640C02-E9DD-DE47-B336-CF778DE3BB77}">
      <formula1>$AJ$13:$AJ$16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C1:AI92"/>
  <sheetViews>
    <sheetView topLeftCell="D1" zoomScale="60" zoomScaleNormal="60" workbookViewId="0">
      <selection activeCell="E8" sqref="E8:P8"/>
    </sheetView>
  </sheetViews>
  <sheetFormatPr baseColWidth="10" defaultRowHeight="15" x14ac:dyDescent="0.25"/>
  <cols>
    <col min="1" max="1" width="4.42578125" customWidth="1"/>
    <col min="2" max="2" width="0" hidden="1" customWidth="1"/>
    <col min="3" max="3" width="4.7109375" customWidth="1"/>
    <col min="4" max="4" width="41.42578125" customWidth="1"/>
    <col min="5" max="29" width="6.28515625" customWidth="1"/>
    <col min="30" max="30" width="13.7109375" customWidth="1"/>
    <col min="31" max="31" width="15.7109375" customWidth="1"/>
    <col min="32" max="32" width="12.28515625" customWidth="1"/>
    <col min="33" max="33" width="3.42578125" customWidth="1"/>
    <col min="34" max="34" width="21.7109375" customWidth="1"/>
  </cols>
  <sheetData>
    <row r="1" spans="3:35" x14ac:dyDescent="0.2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31.5" x14ac:dyDescent="0.5">
      <c r="D2" s="222" t="s">
        <v>61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</row>
    <row r="7" spans="3:35" ht="22.15" customHeight="1" x14ac:dyDescent="0.35">
      <c r="D7" s="135" t="s">
        <v>68</v>
      </c>
      <c r="E7" s="166" t="s">
        <v>97</v>
      </c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8"/>
      <c r="R7" s="165" t="s">
        <v>69</v>
      </c>
      <c r="S7" s="165"/>
      <c r="T7" s="165"/>
      <c r="U7" s="165"/>
      <c r="V7" s="165"/>
      <c r="X7" s="161">
        <v>6</v>
      </c>
      <c r="Y7" s="162"/>
      <c r="AD7" s="146"/>
    </row>
    <row r="8" spans="3:35" ht="22.15" customHeight="1" x14ac:dyDescent="0.35">
      <c r="D8" s="136" t="s">
        <v>47</v>
      </c>
      <c r="E8" s="164" t="s">
        <v>98</v>
      </c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56"/>
      <c r="R8" s="165" t="s">
        <v>78</v>
      </c>
      <c r="S8" s="165"/>
      <c r="T8" s="165"/>
      <c r="U8" s="165"/>
      <c r="V8" s="165"/>
      <c r="X8" s="161" t="s">
        <v>99</v>
      </c>
      <c r="Y8" s="162"/>
      <c r="Z8" s="68"/>
      <c r="AA8" s="68"/>
      <c r="AD8" s="160"/>
      <c r="AE8" s="160"/>
      <c r="AF8" s="160"/>
      <c r="AG8" s="160"/>
      <c r="AH8" s="160"/>
    </row>
    <row r="9" spans="3:35" x14ac:dyDescent="0.25"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44.25" customHeight="1" x14ac:dyDescent="0.25">
      <c r="C10" s="224" t="s">
        <v>89</v>
      </c>
      <c r="D10" s="225"/>
      <c r="E10" s="229" t="s">
        <v>84</v>
      </c>
      <c r="F10" s="230"/>
      <c r="G10" s="230"/>
      <c r="H10" s="230"/>
      <c r="I10" s="231"/>
      <c r="J10" s="229" t="s">
        <v>85</v>
      </c>
      <c r="K10" s="230"/>
      <c r="L10" s="230"/>
      <c r="M10" s="230"/>
      <c r="N10" s="231"/>
      <c r="O10" s="229" t="s">
        <v>86</v>
      </c>
      <c r="P10" s="230"/>
      <c r="Q10" s="230"/>
      <c r="R10" s="230"/>
      <c r="S10" s="231"/>
      <c r="T10" s="229" t="s">
        <v>87</v>
      </c>
      <c r="U10" s="230"/>
      <c r="V10" s="230"/>
      <c r="W10" s="230"/>
      <c r="X10" s="231"/>
      <c r="Y10" s="229" t="s">
        <v>88</v>
      </c>
      <c r="Z10" s="230"/>
      <c r="AA10" s="230"/>
      <c r="AB10" s="230"/>
      <c r="AC10" s="231"/>
      <c r="AD10" s="223" t="s">
        <v>41</v>
      </c>
      <c r="AE10" s="223"/>
      <c r="AF10" s="223"/>
    </row>
    <row r="11" spans="3:35" ht="16.5" thickBot="1" x14ac:dyDescent="0.3">
      <c r="C11" s="58" t="s">
        <v>40</v>
      </c>
      <c r="D11" s="59" t="s">
        <v>39</v>
      </c>
      <c r="E11" s="82" t="s">
        <v>1</v>
      </c>
      <c r="F11" s="82" t="s">
        <v>2</v>
      </c>
      <c r="G11" s="82" t="s">
        <v>3</v>
      </c>
      <c r="H11" s="82" t="s">
        <v>4</v>
      </c>
      <c r="I11" s="82" t="s">
        <v>5</v>
      </c>
      <c r="J11" s="82" t="s">
        <v>6</v>
      </c>
      <c r="K11" s="82" t="s">
        <v>7</v>
      </c>
      <c r="L11" s="82" t="s">
        <v>8</v>
      </c>
      <c r="M11" s="82" t="s">
        <v>9</v>
      </c>
      <c r="N11" s="82" t="s">
        <v>10</v>
      </c>
      <c r="O11" s="82" t="s">
        <v>11</v>
      </c>
      <c r="P11" s="82" t="s">
        <v>12</v>
      </c>
      <c r="Q11" s="82" t="s">
        <v>13</v>
      </c>
      <c r="R11" s="83" t="s">
        <v>14</v>
      </c>
      <c r="S11" s="83" t="s">
        <v>15</v>
      </c>
      <c r="T11" s="83" t="s">
        <v>16</v>
      </c>
      <c r="U11" s="83" t="s">
        <v>17</v>
      </c>
      <c r="V11" s="83" t="s">
        <v>18</v>
      </c>
      <c r="W11" s="83" t="s">
        <v>19</v>
      </c>
      <c r="X11" s="83" t="s">
        <v>20</v>
      </c>
      <c r="Y11" s="83" t="s">
        <v>21</v>
      </c>
      <c r="Z11" s="83" t="s">
        <v>22</v>
      </c>
      <c r="AA11" s="83" t="s">
        <v>23</v>
      </c>
      <c r="AB11" s="83" t="s">
        <v>24</v>
      </c>
      <c r="AC11" s="83" t="s">
        <v>25</v>
      </c>
      <c r="AD11" s="122" t="s">
        <v>54</v>
      </c>
      <c r="AE11" s="124" t="s">
        <v>42</v>
      </c>
      <c r="AF11" s="126" t="s">
        <v>53</v>
      </c>
    </row>
    <row r="12" spans="3:35" ht="19.899999999999999" customHeight="1" thickBot="1" x14ac:dyDescent="0.3">
      <c r="C12" s="57">
        <v>1</v>
      </c>
      <c r="D12" s="155" t="s">
        <v>106</v>
      </c>
      <c r="E12" s="64" t="s">
        <v>51</v>
      </c>
      <c r="F12" s="64" t="s">
        <v>51</v>
      </c>
      <c r="G12" s="64" t="s">
        <v>44</v>
      </c>
      <c r="H12" s="64" t="s">
        <v>51</v>
      </c>
      <c r="I12" s="64" t="s">
        <v>44</v>
      </c>
      <c r="J12" s="64" t="s">
        <v>51</v>
      </c>
      <c r="K12" s="64" t="s">
        <v>51</v>
      </c>
      <c r="L12" s="64" t="s">
        <v>51</v>
      </c>
      <c r="M12" s="64" t="s">
        <v>44</v>
      </c>
      <c r="N12" s="64" t="s">
        <v>51</v>
      </c>
      <c r="O12" s="64" t="s">
        <v>51</v>
      </c>
      <c r="P12" s="64" t="s">
        <v>51</v>
      </c>
      <c r="Q12" s="64" t="s">
        <v>44</v>
      </c>
      <c r="R12" s="64" t="s">
        <v>51</v>
      </c>
      <c r="S12" s="64" t="s">
        <v>44</v>
      </c>
      <c r="T12" s="64" t="s">
        <v>51</v>
      </c>
      <c r="U12" s="64" t="s">
        <v>51</v>
      </c>
      <c r="V12" s="64" t="s">
        <v>44</v>
      </c>
      <c r="W12" s="64" t="s">
        <v>44</v>
      </c>
      <c r="X12" s="64" t="s">
        <v>51</v>
      </c>
      <c r="Y12" s="64" t="s">
        <v>51</v>
      </c>
      <c r="Z12" s="64" t="s">
        <v>44</v>
      </c>
      <c r="AA12" s="64" t="s">
        <v>44</v>
      </c>
      <c r="AB12" s="64" t="s">
        <v>52</v>
      </c>
      <c r="AC12" s="64" t="s">
        <v>51</v>
      </c>
      <c r="AD12" s="123">
        <f>COUNTIF(E12:AC12,"✔")</f>
        <v>15</v>
      </c>
      <c r="AE12" s="125">
        <f>COUNTIF(E12:AC12,"X")</f>
        <v>9</v>
      </c>
      <c r="AF12" s="127">
        <f>COUNTIF(E12:AC12,"–")</f>
        <v>1</v>
      </c>
      <c r="AH12" s="158" t="s">
        <v>46</v>
      </c>
      <c r="AI12" s="159"/>
    </row>
    <row r="13" spans="3:35" ht="19.899999999999999" customHeight="1" thickBot="1" x14ac:dyDescent="0.3">
      <c r="C13" s="57">
        <v>2</v>
      </c>
      <c r="D13" s="156" t="s">
        <v>107</v>
      </c>
      <c r="E13" s="64" t="s">
        <v>51</v>
      </c>
      <c r="F13" s="64" t="s">
        <v>51</v>
      </c>
      <c r="G13" s="64" t="s">
        <v>51</v>
      </c>
      <c r="H13" s="64" t="s">
        <v>44</v>
      </c>
      <c r="I13" s="64" t="s">
        <v>44</v>
      </c>
      <c r="J13" s="64" t="s">
        <v>51</v>
      </c>
      <c r="K13" s="64" t="s">
        <v>44</v>
      </c>
      <c r="L13" s="64" t="s">
        <v>44</v>
      </c>
      <c r="M13" s="64" t="s">
        <v>51</v>
      </c>
      <c r="N13" s="64" t="s">
        <v>51</v>
      </c>
      <c r="O13" s="64" t="s">
        <v>51</v>
      </c>
      <c r="P13" s="64" t="s">
        <v>44</v>
      </c>
      <c r="Q13" s="64" t="s">
        <v>51</v>
      </c>
      <c r="R13" s="64" t="s">
        <v>51</v>
      </c>
      <c r="S13" s="64" t="s">
        <v>44</v>
      </c>
      <c r="T13" s="64" t="s">
        <v>51</v>
      </c>
      <c r="U13" s="64" t="s">
        <v>51</v>
      </c>
      <c r="V13" s="64" t="s">
        <v>51</v>
      </c>
      <c r="W13" s="64" t="s">
        <v>44</v>
      </c>
      <c r="X13" s="64" t="s">
        <v>51</v>
      </c>
      <c r="Y13" s="64" t="s">
        <v>51</v>
      </c>
      <c r="Z13" s="64" t="s">
        <v>44</v>
      </c>
      <c r="AA13" s="64" t="s">
        <v>51</v>
      </c>
      <c r="AB13" s="64" t="s">
        <v>44</v>
      </c>
      <c r="AC13" s="64"/>
      <c r="AD13" s="123">
        <f t="shared" ref="AD13:AD45" si="0">COUNTIF(E13:AC13,"✔")</f>
        <v>15</v>
      </c>
      <c r="AE13" s="125">
        <f t="shared" ref="AE13:AE45" si="1">COUNTIF(E13:AC13,"X")</f>
        <v>9</v>
      </c>
      <c r="AF13" s="127">
        <f t="shared" ref="AF13:AF45" si="2">COUNTIF(E13:AC13,"–")</f>
        <v>0</v>
      </c>
      <c r="AH13" s="78" t="s">
        <v>48</v>
      </c>
      <c r="AI13" s="71" t="s">
        <v>51</v>
      </c>
    </row>
    <row r="14" spans="3:35" ht="19.899999999999999" customHeight="1" thickBot="1" x14ac:dyDescent="0.3">
      <c r="C14" s="57">
        <v>3</v>
      </c>
      <c r="D14" s="156" t="s">
        <v>108</v>
      </c>
      <c r="E14" s="64" t="s">
        <v>51</v>
      </c>
      <c r="F14" s="64" t="s">
        <v>51</v>
      </c>
      <c r="G14" s="64" t="s">
        <v>44</v>
      </c>
      <c r="H14" s="64" t="s">
        <v>51</v>
      </c>
      <c r="I14" s="64" t="s">
        <v>44</v>
      </c>
      <c r="J14" s="64" t="s">
        <v>51</v>
      </c>
      <c r="K14" s="64" t="s">
        <v>51</v>
      </c>
      <c r="L14" s="64" t="s">
        <v>44</v>
      </c>
      <c r="M14" s="64" t="s">
        <v>51</v>
      </c>
      <c r="N14" s="64" t="s">
        <v>51</v>
      </c>
      <c r="O14" s="64" t="s">
        <v>44</v>
      </c>
      <c r="P14" s="64" t="s">
        <v>51</v>
      </c>
      <c r="Q14" s="64" t="s">
        <v>51</v>
      </c>
      <c r="R14" s="64" t="s">
        <v>51</v>
      </c>
      <c r="S14" s="64" t="s">
        <v>44</v>
      </c>
      <c r="T14" s="64" t="s">
        <v>51</v>
      </c>
      <c r="U14" s="64" t="s">
        <v>51</v>
      </c>
      <c r="V14" s="64" t="s">
        <v>51</v>
      </c>
      <c r="W14" s="64" t="s">
        <v>44</v>
      </c>
      <c r="X14" s="64" t="s">
        <v>51</v>
      </c>
      <c r="Y14" s="64" t="s">
        <v>44</v>
      </c>
      <c r="Z14" s="64" t="s">
        <v>51</v>
      </c>
      <c r="AA14" s="64" t="s">
        <v>51</v>
      </c>
      <c r="AB14" s="64" t="s">
        <v>51</v>
      </c>
      <c r="AC14" s="64" t="s">
        <v>44</v>
      </c>
      <c r="AD14" s="123">
        <f t="shared" si="0"/>
        <v>17</v>
      </c>
      <c r="AE14" s="125">
        <f t="shared" si="1"/>
        <v>8</v>
      </c>
      <c r="AF14" s="127">
        <f t="shared" si="2"/>
        <v>0</v>
      </c>
      <c r="AH14" s="78" t="s">
        <v>49</v>
      </c>
      <c r="AI14" s="72" t="s">
        <v>44</v>
      </c>
    </row>
    <row r="15" spans="3:35" ht="19.899999999999999" customHeight="1" thickBot="1" x14ac:dyDescent="0.3">
      <c r="C15" s="57">
        <v>4</v>
      </c>
      <c r="D15" s="156" t="s">
        <v>109</v>
      </c>
      <c r="E15" s="64" t="s">
        <v>44</v>
      </c>
      <c r="F15" s="64" t="s">
        <v>51</v>
      </c>
      <c r="G15" s="64" t="s">
        <v>51</v>
      </c>
      <c r="H15" s="64" t="s">
        <v>44</v>
      </c>
      <c r="I15" s="64" t="s">
        <v>51</v>
      </c>
      <c r="J15" s="64" t="s">
        <v>44</v>
      </c>
      <c r="K15" s="64" t="s">
        <v>51</v>
      </c>
      <c r="L15" s="64" t="s">
        <v>51</v>
      </c>
      <c r="M15" s="64" t="s">
        <v>51</v>
      </c>
      <c r="N15" s="64" t="s">
        <v>44</v>
      </c>
      <c r="O15" s="64" t="s">
        <v>51</v>
      </c>
      <c r="P15" s="64" t="s">
        <v>51</v>
      </c>
      <c r="Q15" s="64" t="s">
        <v>44</v>
      </c>
      <c r="R15" s="64" t="s">
        <v>44</v>
      </c>
      <c r="S15" s="64" t="s">
        <v>51</v>
      </c>
      <c r="T15" s="64" t="s">
        <v>44</v>
      </c>
      <c r="U15" s="64" t="s">
        <v>44</v>
      </c>
      <c r="V15" s="64" t="s">
        <v>51</v>
      </c>
      <c r="W15" s="64" t="s">
        <v>51</v>
      </c>
      <c r="X15" s="64" t="s">
        <v>51</v>
      </c>
      <c r="Y15" s="64" t="s">
        <v>51</v>
      </c>
      <c r="Z15" s="64" t="s">
        <v>44</v>
      </c>
      <c r="AA15" s="64" t="s">
        <v>51</v>
      </c>
      <c r="AB15" s="64" t="s">
        <v>44</v>
      </c>
      <c r="AC15" s="64" t="s">
        <v>51</v>
      </c>
      <c r="AD15" s="123">
        <f t="shared" si="0"/>
        <v>15</v>
      </c>
      <c r="AE15" s="125">
        <f t="shared" si="1"/>
        <v>10</v>
      </c>
      <c r="AF15" s="127">
        <f t="shared" si="2"/>
        <v>0</v>
      </c>
      <c r="AH15" s="79" t="s">
        <v>50</v>
      </c>
      <c r="AI15" s="74" t="s">
        <v>52</v>
      </c>
    </row>
    <row r="16" spans="3:35" ht="19.899999999999999" customHeight="1" thickBot="1" x14ac:dyDescent="0.3">
      <c r="C16" s="57">
        <v>5</v>
      </c>
      <c r="D16" s="156" t="s">
        <v>110</v>
      </c>
      <c r="E16" s="64" t="s">
        <v>51</v>
      </c>
      <c r="F16" s="64" t="s">
        <v>44</v>
      </c>
      <c r="G16" s="64" t="s">
        <v>51</v>
      </c>
      <c r="H16" s="64" t="s">
        <v>51</v>
      </c>
      <c r="I16" s="64" t="s">
        <v>51</v>
      </c>
      <c r="J16" s="64" t="s">
        <v>44</v>
      </c>
      <c r="K16" s="64" t="s">
        <v>51</v>
      </c>
      <c r="L16" s="64" t="s">
        <v>51</v>
      </c>
      <c r="M16" s="64" t="s">
        <v>51</v>
      </c>
      <c r="N16" s="64" t="s">
        <v>51</v>
      </c>
      <c r="O16" s="64" t="s">
        <v>51</v>
      </c>
      <c r="P16" s="64" t="s">
        <v>44</v>
      </c>
      <c r="Q16" s="64" t="s">
        <v>51</v>
      </c>
      <c r="R16" s="64" t="s">
        <v>51</v>
      </c>
      <c r="S16" s="64" t="s">
        <v>44</v>
      </c>
      <c r="T16" s="64" t="s">
        <v>44</v>
      </c>
      <c r="U16" s="64" t="s">
        <v>51</v>
      </c>
      <c r="V16" s="64" t="s">
        <v>51</v>
      </c>
      <c r="W16" s="64" t="s">
        <v>51</v>
      </c>
      <c r="X16" s="64" t="s">
        <v>44</v>
      </c>
      <c r="Y16" s="64" t="s">
        <v>51</v>
      </c>
      <c r="Z16" s="64" t="s">
        <v>44</v>
      </c>
      <c r="AA16" s="64" t="s">
        <v>51</v>
      </c>
      <c r="AB16" s="64" t="s">
        <v>51</v>
      </c>
      <c r="AC16" s="64" t="s">
        <v>44</v>
      </c>
      <c r="AD16" s="123">
        <f t="shared" si="0"/>
        <v>17</v>
      </c>
      <c r="AE16" s="125">
        <f t="shared" si="1"/>
        <v>8</v>
      </c>
      <c r="AF16" s="127">
        <f t="shared" si="2"/>
        <v>0</v>
      </c>
      <c r="AH16" s="62"/>
    </row>
    <row r="17" spans="3:32" ht="19.899999999999999" customHeight="1" thickBot="1" x14ac:dyDescent="0.3">
      <c r="C17" s="57">
        <v>6</v>
      </c>
      <c r="D17" s="156" t="s">
        <v>111</v>
      </c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123">
        <f t="shared" si="0"/>
        <v>0</v>
      </c>
      <c r="AE17" s="125">
        <f t="shared" si="1"/>
        <v>0</v>
      </c>
      <c r="AF17" s="127">
        <f t="shared" si="2"/>
        <v>0</v>
      </c>
    </row>
    <row r="18" spans="3:32" ht="19.899999999999999" customHeight="1" x14ac:dyDescent="0.25">
      <c r="C18" s="57">
        <v>7</v>
      </c>
      <c r="D18" s="5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123">
        <f t="shared" si="0"/>
        <v>0</v>
      </c>
      <c r="AE18" s="125">
        <f t="shared" si="1"/>
        <v>0</v>
      </c>
      <c r="AF18" s="127">
        <f t="shared" si="2"/>
        <v>0</v>
      </c>
    </row>
    <row r="19" spans="3:32" ht="19.899999999999999" customHeight="1" x14ac:dyDescent="0.25">
      <c r="C19" s="57">
        <v>8</v>
      </c>
      <c r="D19" s="55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123">
        <f t="shared" si="0"/>
        <v>0</v>
      </c>
      <c r="AE19" s="125">
        <f t="shared" si="1"/>
        <v>0</v>
      </c>
      <c r="AF19" s="127">
        <f t="shared" si="2"/>
        <v>0</v>
      </c>
    </row>
    <row r="20" spans="3:32" ht="19.899999999999999" customHeight="1" x14ac:dyDescent="0.25">
      <c r="C20" s="57">
        <v>9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123">
        <f t="shared" si="0"/>
        <v>0</v>
      </c>
      <c r="AE20" s="125">
        <f t="shared" si="1"/>
        <v>0</v>
      </c>
      <c r="AF20" s="127">
        <f t="shared" si="2"/>
        <v>0</v>
      </c>
    </row>
    <row r="21" spans="3:32" ht="19.899999999999999" customHeight="1" x14ac:dyDescent="0.25">
      <c r="C21" s="57">
        <v>10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123">
        <f t="shared" si="0"/>
        <v>0</v>
      </c>
      <c r="AE21" s="125">
        <f t="shared" si="1"/>
        <v>0</v>
      </c>
      <c r="AF21" s="127">
        <f t="shared" si="2"/>
        <v>0</v>
      </c>
    </row>
    <row r="22" spans="3:32" ht="19.899999999999999" customHeight="1" x14ac:dyDescent="0.25">
      <c r="C22" s="57">
        <v>11</v>
      </c>
      <c r="D22" s="55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123">
        <f t="shared" si="0"/>
        <v>0</v>
      </c>
      <c r="AE22" s="125">
        <f t="shared" si="1"/>
        <v>0</v>
      </c>
      <c r="AF22" s="127">
        <f t="shared" si="2"/>
        <v>0</v>
      </c>
    </row>
    <row r="23" spans="3:32" ht="19.899999999999999" customHeight="1" x14ac:dyDescent="0.25">
      <c r="C23" s="57">
        <v>12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123">
        <f t="shared" si="0"/>
        <v>0</v>
      </c>
      <c r="AE23" s="125">
        <f t="shared" si="1"/>
        <v>0</v>
      </c>
      <c r="AF23" s="127">
        <f t="shared" si="2"/>
        <v>0</v>
      </c>
    </row>
    <row r="24" spans="3:32" ht="19.899999999999999" customHeight="1" x14ac:dyDescent="0.25">
      <c r="C24" s="57">
        <v>13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123">
        <f t="shared" si="0"/>
        <v>0</v>
      </c>
      <c r="AE24" s="125">
        <f t="shared" si="1"/>
        <v>0</v>
      </c>
      <c r="AF24" s="127">
        <f t="shared" si="2"/>
        <v>0</v>
      </c>
    </row>
    <row r="25" spans="3:32" ht="19.899999999999999" customHeight="1" x14ac:dyDescent="0.25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123">
        <f t="shared" si="0"/>
        <v>0</v>
      </c>
      <c r="AE25" s="125">
        <f t="shared" si="1"/>
        <v>0</v>
      </c>
      <c r="AF25" s="127">
        <f t="shared" si="2"/>
        <v>0</v>
      </c>
    </row>
    <row r="26" spans="3:32" ht="19.899999999999999" customHeight="1" x14ac:dyDescent="0.25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123">
        <f t="shared" si="0"/>
        <v>0</v>
      </c>
      <c r="AE26" s="125">
        <f t="shared" si="1"/>
        <v>0</v>
      </c>
      <c r="AF26" s="127">
        <f t="shared" si="2"/>
        <v>0</v>
      </c>
    </row>
    <row r="27" spans="3:32" ht="19.899999999999999" customHeight="1" x14ac:dyDescent="0.25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123">
        <f t="shared" si="0"/>
        <v>0</v>
      </c>
      <c r="AE27" s="125">
        <f t="shared" si="1"/>
        <v>0</v>
      </c>
      <c r="AF27" s="127">
        <f t="shared" si="2"/>
        <v>0</v>
      </c>
    </row>
    <row r="28" spans="3:32" ht="19.899999999999999" customHeight="1" x14ac:dyDescent="0.25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123">
        <f t="shared" si="0"/>
        <v>0</v>
      </c>
      <c r="AE28" s="125">
        <f t="shared" si="1"/>
        <v>0</v>
      </c>
      <c r="AF28" s="127">
        <f t="shared" si="2"/>
        <v>0</v>
      </c>
    </row>
    <row r="29" spans="3:32" ht="19.899999999999999" customHeight="1" x14ac:dyDescent="0.25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123">
        <f t="shared" si="0"/>
        <v>0</v>
      </c>
      <c r="AE29" s="125">
        <f t="shared" si="1"/>
        <v>0</v>
      </c>
      <c r="AF29" s="127">
        <f t="shared" si="2"/>
        <v>0</v>
      </c>
    </row>
    <row r="30" spans="3:32" ht="19.899999999999999" customHeight="1" x14ac:dyDescent="0.25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123">
        <f t="shared" si="0"/>
        <v>0</v>
      </c>
      <c r="AE30" s="125">
        <f t="shared" si="1"/>
        <v>0</v>
      </c>
      <c r="AF30" s="127">
        <f t="shared" si="2"/>
        <v>0</v>
      </c>
    </row>
    <row r="31" spans="3:32" ht="19.899999999999999" customHeight="1" x14ac:dyDescent="0.25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123">
        <f t="shared" si="0"/>
        <v>0</v>
      </c>
      <c r="AE31" s="125">
        <f t="shared" si="1"/>
        <v>0</v>
      </c>
      <c r="AF31" s="127">
        <f t="shared" si="2"/>
        <v>0</v>
      </c>
    </row>
    <row r="32" spans="3:32" ht="19.899999999999999" customHeight="1" x14ac:dyDescent="0.25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123">
        <f t="shared" si="0"/>
        <v>0</v>
      </c>
      <c r="AE32" s="125">
        <f t="shared" si="1"/>
        <v>0</v>
      </c>
      <c r="AF32" s="127">
        <f t="shared" si="2"/>
        <v>0</v>
      </c>
    </row>
    <row r="33" spans="3:32" ht="19.899999999999999" customHeight="1" x14ac:dyDescent="0.25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123">
        <f t="shared" si="0"/>
        <v>0</v>
      </c>
      <c r="AE33" s="125">
        <f t="shared" si="1"/>
        <v>0</v>
      </c>
      <c r="AF33" s="127">
        <f t="shared" si="2"/>
        <v>0</v>
      </c>
    </row>
    <row r="34" spans="3:32" ht="19.899999999999999" customHeight="1" x14ac:dyDescent="0.25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123">
        <f t="shared" si="0"/>
        <v>0</v>
      </c>
      <c r="AE34" s="125">
        <f t="shared" si="1"/>
        <v>0</v>
      </c>
      <c r="AF34" s="127">
        <f t="shared" si="2"/>
        <v>0</v>
      </c>
    </row>
    <row r="35" spans="3:32" ht="19.899999999999999" customHeight="1" x14ac:dyDescent="0.25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123">
        <f t="shared" si="0"/>
        <v>0</v>
      </c>
      <c r="AE35" s="125">
        <f t="shared" si="1"/>
        <v>0</v>
      </c>
      <c r="AF35" s="127">
        <f t="shared" si="2"/>
        <v>0</v>
      </c>
    </row>
    <row r="36" spans="3:32" ht="19.899999999999999" customHeight="1" x14ac:dyDescent="0.25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123">
        <f t="shared" si="0"/>
        <v>0</v>
      </c>
      <c r="AE36" s="125">
        <f t="shared" si="1"/>
        <v>0</v>
      </c>
      <c r="AF36" s="127">
        <f t="shared" si="2"/>
        <v>0</v>
      </c>
    </row>
    <row r="37" spans="3:32" ht="19.899999999999999" customHeight="1" x14ac:dyDescent="0.25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123">
        <f t="shared" si="0"/>
        <v>0</v>
      </c>
      <c r="AE37" s="125">
        <f t="shared" si="1"/>
        <v>0</v>
      </c>
      <c r="AF37" s="127">
        <f t="shared" si="2"/>
        <v>0</v>
      </c>
    </row>
    <row r="38" spans="3:32" ht="19.899999999999999" customHeight="1" x14ac:dyDescent="0.25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123">
        <f t="shared" si="0"/>
        <v>0</v>
      </c>
      <c r="AE38" s="125">
        <f t="shared" si="1"/>
        <v>0</v>
      </c>
      <c r="AF38" s="127">
        <f t="shared" si="2"/>
        <v>0</v>
      </c>
    </row>
    <row r="39" spans="3:32" ht="19.899999999999999" customHeight="1" x14ac:dyDescent="0.25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123">
        <f t="shared" si="0"/>
        <v>0</v>
      </c>
      <c r="AE39" s="125">
        <f t="shared" si="1"/>
        <v>0</v>
      </c>
      <c r="AF39" s="127">
        <f t="shared" si="2"/>
        <v>0</v>
      </c>
    </row>
    <row r="40" spans="3:32" ht="19.899999999999999" customHeight="1" x14ac:dyDescent="0.25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123">
        <f t="shared" si="0"/>
        <v>0</v>
      </c>
      <c r="AE40" s="125">
        <f t="shared" si="1"/>
        <v>0</v>
      </c>
      <c r="AF40" s="127">
        <f t="shared" si="2"/>
        <v>0</v>
      </c>
    </row>
    <row r="41" spans="3:32" ht="19.899999999999999" customHeight="1" x14ac:dyDescent="0.25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123">
        <f t="shared" si="0"/>
        <v>0</v>
      </c>
      <c r="AE41" s="125">
        <f t="shared" si="1"/>
        <v>0</v>
      </c>
      <c r="AF41" s="127">
        <f t="shared" si="2"/>
        <v>0</v>
      </c>
    </row>
    <row r="42" spans="3:32" ht="19.899999999999999" customHeight="1" x14ac:dyDescent="0.25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123">
        <f t="shared" si="0"/>
        <v>0</v>
      </c>
      <c r="AE42" s="125">
        <f t="shared" si="1"/>
        <v>0</v>
      </c>
      <c r="AF42" s="127">
        <f t="shared" si="2"/>
        <v>0</v>
      </c>
    </row>
    <row r="43" spans="3:32" ht="19.899999999999999" customHeight="1" x14ac:dyDescent="0.25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123">
        <f t="shared" si="0"/>
        <v>0</v>
      </c>
      <c r="AE43" s="125">
        <f t="shared" si="1"/>
        <v>0</v>
      </c>
      <c r="AF43" s="127">
        <f t="shared" si="2"/>
        <v>0</v>
      </c>
    </row>
    <row r="44" spans="3:32" ht="19.899999999999999" customHeight="1" x14ac:dyDescent="0.25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123">
        <f t="shared" si="0"/>
        <v>0</v>
      </c>
      <c r="AE44" s="125">
        <f t="shared" si="1"/>
        <v>0</v>
      </c>
      <c r="AF44" s="127">
        <f t="shared" si="2"/>
        <v>0</v>
      </c>
    </row>
    <row r="45" spans="3:32" ht="19.899999999999999" customHeight="1" x14ac:dyDescent="0.25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123">
        <f t="shared" si="0"/>
        <v>0</v>
      </c>
      <c r="AE45" s="125">
        <f t="shared" si="1"/>
        <v>0</v>
      </c>
      <c r="AF45" s="127">
        <f t="shared" si="2"/>
        <v>0</v>
      </c>
    </row>
    <row r="46" spans="3:32" x14ac:dyDescent="0.25"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2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 x14ac:dyDescent="0.25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 x14ac:dyDescent="0.25">
      <c r="C49" s="1"/>
      <c r="D49" s="10" t="s">
        <v>35</v>
      </c>
      <c r="E49" s="12">
        <f>COUNTIF(E12:E45,"✔")</f>
        <v>4</v>
      </c>
      <c r="F49" s="12">
        <f t="shared" ref="F49:AC49" si="3">COUNTIF(F12:F45,"✔")</f>
        <v>4</v>
      </c>
      <c r="G49" s="12">
        <f t="shared" si="3"/>
        <v>3</v>
      </c>
      <c r="H49" s="12">
        <f t="shared" si="3"/>
        <v>3</v>
      </c>
      <c r="I49" s="12">
        <f t="shared" si="3"/>
        <v>2</v>
      </c>
      <c r="J49" s="12">
        <f t="shared" si="3"/>
        <v>3</v>
      </c>
      <c r="K49" s="12">
        <f t="shared" si="3"/>
        <v>4</v>
      </c>
      <c r="L49" s="12">
        <f t="shared" si="3"/>
        <v>3</v>
      </c>
      <c r="M49" s="12">
        <f t="shared" si="3"/>
        <v>4</v>
      </c>
      <c r="N49" s="12">
        <f t="shared" si="3"/>
        <v>4</v>
      </c>
      <c r="O49" s="12">
        <f t="shared" si="3"/>
        <v>4</v>
      </c>
      <c r="P49" s="12">
        <f t="shared" si="3"/>
        <v>3</v>
      </c>
      <c r="Q49" s="12">
        <f t="shared" si="3"/>
        <v>3</v>
      </c>
      <c r="R49" s="12">
        <f t="shared" si="3"/>
        <v>4</v>
      </c>
      <c r="S49" s="12">
        <f t="shared" si="3"/>
        <v>1</v>
      </c>
      <c r="T49" s="12">
        <f t="shared" si="3"/>
        <v>3</v>
      </c>
      <c r="U49" s="12">
        <f t="shared" si="3"/>
        <v>4</v>
      </c>
      <c r="V49" s="12">
        <f t="shared" si="3"/>
        <v>4</v>
      </c>
      <c r="W49" s="12">
        <f t="shared" si="3"/>
        <v>2</v>
      </c>
      <c r="X49" s="12">
        <f t="shared" si="3"/>
        <v>4</v>
      </c>
      <c r="Y49" s="12">
        <f t="shared" si="3"/>
        <v>4</v>
      </c>
      <c r="Z49" s="12">
        <f t="shared" si="3"/>
        <v>1</v>
      </c>
      <c r="AA49" s="12">
        <f t="shared" si="3"/>
        <v>4</v>
      </c>
      <c r="AB49" s="12">
        <f t="shared" si="3"/>
        <v>2</v>
      </c>
      <c r="AC49" s="12">
        <f t="shared" si="3"/>
        <v>2</v>
      </c>
      <c r="AD49" s="20">
        <f>SUM(E49:AC49)</f>
        <v>79</v>
      </c>
      <c r="AE49" s="14">
        <f>AD49/$AD$52</f>
        <v>0.63709677419354838</v>
      </c>
    </row>
    <row r="50" spans="3:31" x14ac:dyDescent="0.25">
      <c r="C50" s="1"/>
      <c r="D50" s="69" t="s">
        <v>57</v>
      </c>
      <c r="E50" s="12">
        <f>COUNTIF(E12:E45,"X")</f>
        <v>1</v>
      </c>
      <c r="F50" s="12">
        <f t="shared" ref="F50:AC50" si="4">COUNTIF(F12:F45,"X")</f>
        <v>1</v>
      </c>
      <c r="G50" s="12">
        <f t="shared" si="4"/>
        <v>2</v>
      </c>
      <c r="H50" s="12">
        <f t="shared" si="4"/>
        <v>2</v>
      </c>
      <c r="I50" s="12">
        <f t="shared" si="4"/>
        <v>3</v>
      </c>
      <c r="J50" s="12">
        <f t="shared" si="4"/>
        <v>2</v>
      </c>
      <c r="K50" s="12">
        <f t="shared" si="4"/>
        <v>1</v>
      </c>
      <c r="L50" s="12">
        <f t="shared" si="4"/>
        <v>2</v>
      </c>
      <c r="M50" s="12">
        <f t="shared" si="4"/>
        <v>1</v>
      </c>
      <c r="N50" s="12">
        <f t="shared" si="4"/>
        <v>1</v>
      </c>
      <c r="O50" s="12">
        <f t="shared" si="4"/>
        <v>1</v>
      </c>
      <c r="P50" s="12">
        <f t="shared" si="4"/>
        <v>2</v>
      </c>
      <c r="Q50" s="12">
        <f t="shared" si="4"/>
        <v>2</v>
      </c>
      <c r="R50" s="12">
        <f t="shared" si="4"/>
        <v>1</v>
      </c>
      <c r="S50" s="12">
        <f t="shared" si="4"/>
        <v>4</v>
      </c>
      <c r="T50" s="12">
        <f t="shared" si="4"/>
        <v>2</v>
      </c>
      <c r="U50" s="12">
        <f t="shared" si="4"/>
        <v>1</v>
      </c>
      <c r="V50" s="12">
        <f t="shared" si="4"/>
        <v>1</v>
      </c>
      <c r="W50" s="12">
        <f t="shared" si="4"/>
        <v>3</v>
      </c>
      <c r="X50" s="12">
        <f t="shared" si="4"/>
        <v>1</v>
      </c>
      <c r="Y50" s="12">
        <f t="shared" si="4"/>
        <v>1</v>
      </c>
      <c r="Z50" s="12">
        <f t="shared" si="4"/>
        <v>4</v>
      </c>
      <c r="AA50" s="12">
        <f t="shared" si="4"/>
        <v>1</v>
      </c>
      <c r="AB50" s="12">
        <f t="shared" si="4"/>
        <v>2</v>
      </c>
      <c r="AC50" s="12">
        <f t="shared" si="4"/>
        <v>2</v>
      </c>
      <c r="AD50" s="21">
        <f t="shared" ref="AD50:AD51" si="5">SUM(E50:AC50)</f>
        <v>44</v>
      </c>
      <c r="AE50" s="15">
        <f>AD50/$AD$52</f>
        <v>0.35483870967741937</v>
      </c>
    </row>
    <row r="51" spans="3:31" ht="18.75" x14ac:dyDescent="0.3">
      <c r="C51" s="1"/>
      <c r="D51" s="43" t="s">
        <v>32</v>
      </c>
      <c r="E51" s="12">
        <f>COUNTIF(E12:E45,"–")</f>
        <v>0</v>
      </c>
      <c r="F51" s="12">
        <f t="shared" ref="F51:AC51" si="6">COUNTIF(F12:F45,"–")</f>
        <v>0</v>
      </c>
      <c r="G51" s="12">
        <f t="shared" si="6"/>
        <v>0</v>
      </c>
      <c r="H51" s="12">
        <f t="shared" si="6"/>
        <v>0</v>
      </c>
      <c r="I51" s="12">
        <f t="shared" si="6"/>
        <v>0</v>
      </c>
      <c r="J51" s="12">
        <f t="shared" si="6"/>
        <v>0</v>
      </c>
      <c r="K51" s="12">
        <f t="shared" si="6"/>
        <v>0</v>
      </c>
      <c r="L51" s="12">
        <f t="shared" si="6"/>
        <v>0</v>
      </c>
      <c r="M51" s="12">
        <f t="shared" si="6"/>
        <v>0</v>
      </c>
      <c r="N51" s="12">
        <f t="shared" si="6"/>
        <v>0</v>
      </c>
      <c r="O51" s="12">
        <f t="shared" si="6"/>
        <v>0</v>
      </c>
      <c r="P51" s="12">
        <f t="shared" si="6"/>
        <v>0</v>
      </c>
      <c r="Q51" s="12">
        <f t="shared" si="6"/>
        <v>0</v>
      </c>
      <c r="R51" s="12">
        <f t="shared" si="6"/>
        <v>0</v>
      </c>
      <c r="S51" s="12">
        <f t="shared" si="6"/>
        <v>0</v>
      </c>
      <c r="T51" s="12">
        <f t="shared" si="6"/>
        <v>0</v>
      </c>
      <c r="U51" s="12">
        <f t="shared" si="6"/>
        <v>0</v>
      </c>
      <c r="V51" s="12">
        <f t="shared" si="6"/>
        <v>0</v>
      </c>
      <c r="W51" s="12">
        <f t="shared" si="6"/>
        <v>0</v>
      </c>
      <c r="X51" s="12">
        <f t="shared" si="6"/>
        <v>0</v>
      </c>
      <c r="Y51" s="12">
        <f t="shared" si="6"/>
        <v>0</v>
      </c>
      <c r="Z51" s="12">
        <f t="shared" si="6"/>
        <v>0</v>
      </c>
      <c r="AA51" s="12">
        <f t="shared" si="6"/>
        <v>0</v>
      </c>
      <c r="AB51" s="12">
        <f t="shared" si="6"/>
        <v>1</v>
      </c>
      <c r="AC51" s="12">
        <f t="shared" si="6"/>
        <v>0</v>
      </c>
      <c r="AD51" s="44">
        <f t="shared" si="5"/>
        <v>1</v>
      </c>
      <c r="AE51" s="17">
        <f t="shared" ref="AE51:AE52" si="7">AD51/$AD$52</f>
        <v>8.0645161290322578E-3</v>
      </c>
    </row>
    <row r="52" spans="3:31" x14ac:dyDescent="0.25">
      <c r="C52" s="1"/>
      <c r="D52" s="13" t="s">
        <v>30</v>
      </c>
      <c r="E52" s="22">
        <f t="shared" ref="E52:AD52" si="8">SUM(E49:E51)</f>
        <v>5</v>
      </c>
      <c r="F52" s="22">
        <f t="shared" si="8"/>
        <v>5</v>
      </c>
      <c r="G52" s="22">
        <f t="shared" si="8"/>
        <v>5</v>
      </c>
      <c r="H52" s="22">
        <f t="shared" si="8"/>
        <v>5</v>
      </c>
      <c r="I52" s="22">
        <f t="shared" si="8"/>
        <v>5</v>
      </c>
      <c r="J52" s="22">
        <f t="shared" si="8"/>
        <v>5</v>
      </c>
      <c r="K52" s="22">
        <f t="shared" si="8"/>
        <v>5</v>
      </c>
      <c r="L52" s="22">
        <f t="shared" si="8"/>
        <v>5</v>
      </c>
      <c r="M52" s="22">
        <f t="shared" si="8"/>
        <v>5</v>
      </c>
      <c r="N52" s="22">
        <f t="shared" si="8"/>
        <v>5</v>
      </c>
      <c r="O52" s="22">
        <f t="shared" si="8"/>
        <v>5</v>
      </c>
      <c r="P52" s="22">
        <f t="shared" si="8"/>
        <v>5</v>
      </c>
      <c r="Q52" s="22">
        <f t="shared" si="8"/>
        <v>5</v>
      </c>
      <c r="R52" s="22">
        <f t="shared" si="8"/>
        <v>5</v>
      </c>
      <c r="S52" s="22">
        <f t="shared" si="8"/>
        <v>5</v>
      </c>
      <c r="T52" s="22">
        <f t="shared" si="8"/>
        <v>5</v>
      </c>
      <c r="U52" s="22">
        <f t="shared" si="8"/>
        <v>5</v>
      </c>
      <c r="V52" s="22">
        <f t="shared" si="8"/>
        <v>5</v>
      </c>
      <c r="W52" s="22">
        <f t="shared" si="8"/>
        <v>5</v>
      </c>
      <c r="X52" s="22">
        <f t="shared" si="8"/>
        <v>5</v>
      </c>
      <c r="Y52" s="22">
        <f t="shared" si="8"/>
        <v>5</v>
      </c>
      <c r="Z52" s="22">
        <f t="shared" si="8"/>
        <v>5</v>
      </c>
      <c r="AA52" s="22">
        <f t="shared" si="8"/>
        <v>5</v>
      </c>
      <c r="AB52" s="22">
        <f t="shared" si="8"/>
        <v>5</v>
      </c>
      <c r="AC52" s="22">
        <f t="shared" si="8"/>
        <v>4</v>
      </c>
      <c r="AD52" s="23">
        <f t="shared" si="8"/>
        <v>124</v>
      </c>
      <c r="AE52" s="34">
        <f t="shared" si="7"/>
        <v>1</v>
      </c>
    </row>
    <row r="53" spans="3:31" x14ac:dyDescent="0.25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 x14ac:dyDescent="0.25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 x14ac:dyDescent="0.25">
      <c r="C56" s="1"/>
      <c r="D56" s="1"/>
      <c r="E56" s="192" t="s">
        <v>26</v>
      </c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4"/>
    </row>
    <row r="57" spans="3:31" ht="23.25" customHeight="1" x14ac:dyDescent="0.25">
      <c r="C57" s="1"/>
      <c r="D57" s="1"/>
      <c r="E57" s="227" t="s">
        <v>27</v>
      </c>
      <c r="F57" s="227"/>
      <c r="G57" s="227"/>
      <c r="H57" s="227"/>
      <c r="I57" s="227"/>
      <c r="J57" s="227"/>
      <c r="K57" s="228" t="s">
        <v>28</v>
      </c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04" t="s">
        <v>33</v>
      </c>
      <c r="X57" s="204"/>
      <c r="Y57" s="204"/>
      <c r="Z57" s="204"/>
      <c r="AA57" s="204"/>
      <c r="AB57" s="204"/>
      <c r="AC57" s="204"/>
    </row>
    <row r="58" spans="3:31" x14ac:dyDescent="0.25">
      <c r="C58" s="1"/>
      <c r="D58" s="1"/>
      <c r="E58" s="30" t="s">
        <v>2</v>
      </c>
      <c r="F58" s="30" t="s">
        <v>5</v>
      </c>
      <c r="G58" s="30" t="s">
        <v>16</v>
      </c>
      <c r="H58" s="30" t="s">
        <v>19</v>
      </c>
      <c r="I58" s="30" t="s">
        <v>21</v>
      </c>
      <c r="J58" s="11" t="s">
        <v>23</v>
      </c>
      <c r="K58" s="38" t="s">
        <v>1</v>
      </c>
      <c r="L58" s="38" t="s">
        <v>6</v>
      </c>
      <c r="M58" s="38" t="s">
        <v>7</v>
      </c>
      <c r="N58" s="38" t="s">
        <v>8</v>
      </c>
      <c r="O58" s="38" t="s">
        <v>9</v>
      </c>
      <c r="P58" s="38" t="s">
        <v>11</v>
      </c>
      <c r="Q58" s="38" t="s">
        <v>12</v>
      </c>
      <c r="R58" s="38" t="s">
        <v>13</v>
      </c>
      <c r="S58" s="38" t="s">
        <v>14</v>
      </c>
      <c r="T58" s="39" t="s">
        <v>17</v>
      </c>
      <c r="U58" s="39" t="s">
        <v>18</v>
      </c>
      <c r="V58" s="39" t="s">
        <v>22</v>
      </c>
      <c r="W58" s="50" t="s">
        <v>3</v>
      </c>
      <c r="X58" s="26" t="s">
        <v>4</v>
      </c>
      <c r="Y58" s="26" t="s">
        <v>10</v>
      </c>
      <c r="Z58" s="26" t="s">
        <v>15</v>
      </c>
      <c r="AA58" s="26" t="s">
        <v>20</v>
      </c>
      <c r="AB58" s="26" t="s">
        <v>24</v>
      </c>
      <c r="AC58" s="26" t="s">
        <v>25</v>
      </c>
    </row>
    <row r="59" spans="3:31" x14ac:dyDescent="0.25">
      <c r="C59" s="1"/>
      <c r="D59" s="27" t="s">
        <v>35</v>
      </c>
      <c r="E59" s="200">
        <f>SUM(F49,I49,T49,W49,Y49,AA49)</f>
        <v>19</v>
      </c>
      <c r="F59" s="200"/>
      <c r="G59" s="200"/>
      <c r="H59" s="200"/>
      <c r="I59" s="200"/>
      <c r="J59" s="200"/>
      <c r="K59" s="200">
        <f>SUM(E49,J49,K49,L49,M49,O49,P49,Q49,R49,U49,V49,Z49)</f>
        <v>41</v>
      </c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>
        <f>SUM(G49,H49,N49,S49,X49,AB49,AC49)</f>
        <v>19</v>
      </c>
      <c r="X59" s="200"/>
      <c r="Y59" s="200"/>
      <c r="Z59" s="200"/>
      <c r="AA59" s="200"/>
      <c r="AB59" s="200"/>
      <c r="AC59" s="200"/>
      <c r="AD59" s="32">
        <f>SUM(E59:AC59)</f>
        <v>79</v>
      </c>
    </row>
    <row r="60" spans="3:31" ht="20.25" customHeight="1" x14ac:dyDescent="0.25">
      <c r="C60" s="1"/>
      <c r="D60" s="75" t="s">
        <v>57</v>
      </c>
      <c r="E60" s="178">
        <f>SUM(F50,I50,T50,W50,Y50,AA50)</f>
        <v>11</v>
      </c>
      <c r="F60" s="178"/>
      <c r="G60" s="178"/>
      <c r="H60" s="178"/>
      <c r="I60" s="178"/>
      <c r="J60" s="178"/>
      <c r="K60" s="178">
        <f>SUM(E50,J50,K50,L50,M50,O50,P50,Q50,R50,U50,V50,Z50)</f>
        <v>19</v>
      </c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>
        <f>SUM(G50,H50,N50,S50,X50,AB50,AC50)</f>
        <v>14</v>
      </c>
      <c r="X60" s="178"/>
      <c r="Y60" s="178"/>
      <c r="Z60" s="178"/>
      <c r="AA60" s="178"/>
      <c r="AB60" s="178"/>
      <c r="AC60" s="178"/>
      <c r="AD60" s="45">
        <f t="shared" ref="AD60:AD61" si="9">SUM(E60:AC60)</f>
        <v>44</v>
      </c>
    </row>
    <row r="61" spans="3:31" ht="18.75" x14ac:dyDescent="0.3">
      <c r="C61" s="1"/>
      <c r="D61" s="42" t="s">
        <v>32</v>
      </c>
      <c r="E61" s="199">
        <f>SUM(F51,I51,T51,W51,Y51,AA51)</f>
        <v>0</v>
      </c>
      <c r="F61" s="199"/>
      <c r="G61" s="199"/>
      <c r="H61" s="199"/>
      <c r="I61" s="199"/>
      <c r="J61" s="199"/>
      <c r="K61" s="199">
        <f>SUM(E51,J51,K51,L51,M51,O51,P51,Q51,R51,U51,V51,Z51)</f>
        <v>0</v>
      </c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>
        <f>SUM(G51,H51,N51,S51,X51,AB51,AC51)</f>
        <v>1</v>
      </c>
      <c r="X61" s="199"/>
      <c r="Y61" s="199"/>
      <c r="Z61" s="199"/>
      <c r="AA61" s="199"/>
      <c r="AB61" s="199"/>
      <c r="AC61" s="199"/>
      <c r="AD61" s="46">
        <f t="shared" si="9"/>
        <v>1</v>
      </c>
    </row>
    <row r="62" spans="3:31" x14ac:dyDescent="0.25">
      <c r="C62" s="1"/>
      <c r="D62" s="25" t="s">
        <v>29</v>
      </c>
      <c r="E62" s="198">
        <f>SUM(E59:J61)</f>
        <v>30</v>
      </c>
      <c r="F62" s="198"/>
      <c r="G62" s="198"/>
      <c r="H62" s="198"/>
      <c r="I62" s="198"/>
      <c r="J62" s="198"/>
      <c r="K62" s="226">
        <f>SUM(K59:V61)</f>
        <v>60</v>
      </c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>
        <f>SUM(W59:AC61)</f>
        <v>34</v>
      </c>
      <c r="X62" s="226"/>
      <c r="Y62" s="226"/>
      <c r="Z62" s="226"/>
      <c r="AA62" s="226"/>
      <c r="AB62" s="226"/>
      <c r="AC62" s="226"/>
      <c r="AD62" s="18">
        <f>SUM(E62:AC62)</f>
        <v>124</v>
      </c>
    </row>
    <row r="63" spans="3:31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8" ht="38.25" customHeight="1" x14ac:dyDescent="0.25">
      <c r="E65" s="47" t="s">
        <v>37</v>
      </c>
      <c r="F65" s="48" t="s">
        <v>28</v>
      </c>
      <c r="G65" s="49" t="s">
        <v>33</v>
      </c>
    </row>
    <row r="66" spans="4:8" x14ac:dyDescent="0.25">
      <c r="D66" s="27" t="s">
        <v>35</v>
      </c>
      <c r="E66" s="33">
        <f>E59/$E$62</f>
        <v>0.6333333333333333</v>
      </c>
      <c r="F66" s="33">
        <f>K59/$K$62</f>
        <v>0.68333333333333335</v>
      </c>
      <c r="G66" s="33">
        <f>W59/$W$62</f>
        <v>0.55882352941176472</v>
      </c>
      <c r="H66" s="109"/>
    </row>
    <row r="67" spans="4:8" x14ac:dyDescent="0.25">
      <c r="D67" s="75" t="s">
        <v>56</v>
      </c>
      <c r="E67" s="40">
        <f>E60/$E$62</f>
        <v>0.36666666666666664</v>
      </c>
      <c r="F67" s="40">
        <f>K60/$K$62</f>
        <v>0.31666666666666665</v>
      </c>
      <c r="G67" s="40">
        <f>W60/$W$62</f>
        <v>0.41176470588235292</v>
      </c>
    </row>
    <row r="68" spans="4:8" ht="18.75" x14ac:dyDescent="0.3">
      <c r="D68" s="42" t="s">
        <v>32</v>
      </c>
      <c r="E68" s="16">
        <f>E61/$E$62</f>
        <v>0</v>
      </c>
      <c r="F68" s="16">
        <f>K61/$K$62</f>
        <v>0</v>
      </c>
      <c r="G68" s="16">
        <f>W61/$W$62</f>
        <v>2.9411764705882353E-2</v>
      </c>
    </row>
    <row r="69" spans="4:8" ht="18.600000000000001" customHeight="1" x14ac:dyDescent="0.25">
      <c r="E69" s="109">
        <f>SUM(E66:E68)</f>
        <v>1</v>
      </c>
      <c r="F69" s="109">
        <f>SUM(F66:F68)</f>
        <v>1</v>
      </c>
      <c r="G69" s="109">
        <f>SUM(G66:G68)</f>
        <v>1</v>
      </c>
    </row>
    <row r="85" spans="4:30" ht="18.75" x14ac:dyDescent="0.3">
      <c r="D85" s="188" t="s">
        <v>71</v>
      </c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</row>
    <row r="86" spans="4:30" ht="38.450000000000003" customHeight="1" x14ac:dyDescent="0.25">
      <c r="D86" s="209" t="s">
        <v>83</v>
      </c>
      <c r="E86" s="210"/>
      <c r="F86" s="210"/>
      <c r="G86" s="211"/>
      <c r="H86" s="214" t="s">
        <v>126</v>
      </c>
      <c r="I86" s="214"/>
      <c r="J86" s="214"/>
      <c r="K86" s="214"/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4"/>
      <c r="Y86" s="214"/>
      <c r="Z86" s="214"/>
      <c r="AA86" s="214"/>
      <c r="AB86" s="214"/>
      <c r="AC86" s="214"/>
      <c r="AD86" s="215"/>
    </row>
    <row r="87" spans="4:30" ht="38.450000000000003" customHeight="1" x14ac:dyDescent="0.25">
      <c r="D87" s="189" t="s">
        <v>80</v>
      </c>
      <c r="E87" s="189"/>
      <c r="F87" s="189"/>
      <c r="G87" s="189"/>
      <c r="H87" s="212" t="s">
        <v>127</v>
      </c>
      <c r="I87" s="212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2"/>
      <c r="U87" s="212"/>
      <c r="V87" s="212"/>
      <c r="W87" s="212"/>
      <c r="X87" s="212"/>
      <c r="Y87" s="212"/>
      <c r="Z87" s="212"/>
      <c r="AA87" s="212"/>
      <c r="AB87" s="212"/>
      <c r="AC87" s="212"/>
      <c r="AD87" s="213"/>
    </row>
    <row r="88" spans="4:30" ht="38.450000000000003" customHeight="1" x14ac:dyDescent="0.25">
      <c r="D88" s="189" t="s">
        <v>82</v>
      </c>
      <c r="E88" s="189"/>
      <c r="F88" s="189"/>
      <c r="G88" s="189"/>
      <c r="H88" s="190" t="s">
        <v>128</v>
      </c>
      <c r="I88" s="190"/>
      <c r="J88" s="190"/>
      <c r="K88" s="190"/>
      <c r="L88" s="190"/>
      <c r="M88" s="190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1"/>
    </row>
    <row r="89" spans="4:30" ht="38.450000000000003" customHeight="1" x14ac:dyDescent="0.25">
      <c r="D89" s="189" t="s">
        <v>70</v>
      </c>
      <c r="E89" s="189"/>
      <c r="F89" s="189"/>
      <c r="G89" s="189"/>
      <c r="H89" s="190" t="s">
        <v>129</v>
      </c>
      <c r="I89" s="190"/>
      <c r="J89" s="190"/>
      <c r="K89" s="190"/>
      <c r="L89" s="190"/>
      <c r="M89" s="190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1"/>
    </row>
    <row r="90" spans="4:30" ht="38.450000000000003" customHeight="1" x14ac:dyDescent="0.25">
      <c r="D90" s="189" t="s">
        <v>81</v>
      </c>
      <c r="E90" s="189"/>
      <c r="F90" s="189"/>
      <c r="G90" s="189"/>
      <c r="H90" s="190" t="s">
        <v>130</v>
      </c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1"/>
    </row>
    <row r="91" spans="4:30" x14ac:dyDescent="0.25">
      <c r="D91" s="133"/>
    </row>
    <row r="92" spans="4:30" x14ac:dyDescent="0.25">
      <c r="D92" s="142"/>
    </row>
  </sheetData>
  <mergeCells count="43">
    <mergeCell ref="D88:G88"/>
    <mergeCell ref="H88:AD88"/>
    <mergeCell ref="D89:G89"/>
    <mergeCell ref="H89:AD89"/>
    <mergeCell ref="D90:G90"/>
    <mergeCell ref="H90:AD90"/>
    <mergeCell ref="D85:AD85"/>
    <mergeCell ref="D86:G86"/>
    <mergeCell ref="H86:AD86"/>
    <mergeCell ref="D87:G87"/>
    <mergeCell ref="H87:AD87"/>
    <mergeCell ref="E57:J57"/>
    <mergeCell ref="K57:V57"/>
    <mergeCell ref="W57:AC57"/>
    <mergeCell ref="E56:AC56"/>
    <mergeCell ref="Y10:AC10"/>
    <mergeCell ref="E10:I10"/>
    <mergeCell ref="J10:N10"/>
    <mergeCell ref="O10:S10"/>
    <mergeCell ref="T10:X10"/>
    <mergeCell ref="W59:AC59"/>
    <mergeCell ref="W60:AC60"/>
    <mergeCell ref="W61:AC61"/>
    <mergeCell ref="W62:AC62"/>
    <mergeCell ref="E59:J59"/>
    <mergeCell ref="E60:J60"/>
    <mergeCell ref="E61:J61"/>
    <mergeCell ref="E62:J62"/>
    <mergeCell ref="K59:V59"/>
    <mergeCell ref="K60:V60"/>
    <mergeCell ref="K61:V61"/>
    <mergeCell ref="K62:V62"/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</mergeCells>
  <dataValidations count="1">
    <dataValidation type="list" allowBlank="1" showInputMessage="1" showErrorMessage="1" sqref="E12:AC45" xr:uid="{F62743F6-B8AB-AF42-A5AE-A63BA79CB628}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C1:AI92"/>
  <sheetViews>
    <sheetView zoomScale="72" zoomScaleNormal="72" workbookViewId="0">
      <selection activeCell="E8" sqref="E8:P8"/>
    </sheetView>
  </sheetViews>
  <sheetFormatPr baseColWidth="10" defaultRowHeight="15" x14ac:dyDescent="0.25"/>
  <cols>
    <col min="1" max="1" width="6.7109375" customWidth="1"/>
    <col min="2" max="2" width="0" hidden="1" customWidth="1"/>
    <col min="3" max="3" width="5.7109375" customWidth="1"/>
    <col min="4" max="4" width="42.28515625" customWidth="1"/>
    <col min="5" max="29" width="6.28515625" customWidth="1"/>
    <col min="30" max="30" width="13.42578125" customWidth="1"/>
    <col min="31" max="31" width="15.7109375" customWidth="1"/>
    <col min="32" max="32" width="12.42578125" customWidth="1"/>
    <col min="33" max="33" width="7" customWidth="1"/>
    <col min="34" max="34" width="21.42578125" customWidth="1"/>
  </cols>
  <sheetData>
    <row r="1" spans="3:35" x14ac:dyDescent="0.2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31.5" x14ac:dyDescent="0.5">
      <c r="D2" s="222" t="s">
        <v>62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</row>
    <row r="6" spans="3:35" x14ac:dyDescent="0.25">
      <c r="AD6" s="232"/>
      <c r="AE6" s="232"/>
      <c r="AF6" s="232"/>
    </row>
    <row r="7" spans="3:35" ht="22.15" customHeight="1" x14ac:dyDescent="0.35">
      <c r="D7" s="135" t="s">
        <v>68</v>
      </c>
      <c r="E7" s="166" t="s">
        <v>97</v>
      </c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8"/>
      <c r="R7" s="165" t="s">
        <v>69</v>
      </c>
      <c r="S7" s="165"/>
      <c r="T7" s="165"/>
      <c r="U7" s="165"/>
      <c r="V7" s="165"/>
      <c r="X7" s="161">
        <v>1</v>
      </c>
      <c r="Y7" s="162"/>
      <c r="AD7" s="147"/>
    </row>
    <row r="8" spans="3:35" ht="22.15" customHeight="1" x14ac:dyDescent="0.35">
      <c r="D8" s="136" t="s">
        <v>47</v>
      </c>
      <c r="E8" s="164" t="s">
        <v>98</v>
      </c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56"/>
      <c r="R8" s="165" t="s">
        <v>78</v>
      </c>
      <c r="S8" s="165"/>
      <c r="T8" s="165"/>
      <c r="U8" s="165"/>
      <c r="V8" s="165"/>
      <c r="X8" s="161" t="s">
        <v>99</v>
      </c>
      <c r="Y8" s="162"/>
      <c r="Z8" s="68"/>
      <c r="AA8" s="232"/>
      <c r="AB8" s="232"/>
      <c r="AC8" s="232"/>
      <c r="AD8" s="160"/>
      <c r="AE8" s="160"/>
      <c r="AF8" s="160"/>
      <c r="AG8" s="160"/>
      <c r="AH8" s="160"/>
    </row>
    <row r="9" spans="3:35" x14ac:dyDescent="0.2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53.25" customHeight="1" x14ac:dyDescent="0.4">
      <c r="C10" s="241" t="s">
        <v>38</v>
      </c>
      <c r="D10" s="242"/>
      <c r="E10" s="243" t="s">
        <v>84</v>
      </c>
      <c r="F10" s="244"/>
      <c r="G10" s="244"/>
      <c r="H10" s="244"/>
      <c r="I10" s="245"/>
      <c r="J10" s="243" t="s">
        <v>85</v>
      </c>
      <c r="K10" s="244"/>
      <c r="L10" s="244"/>
      <c r="M10" s="244"/>
      <c r="N10" s="245"/>
      <c r="O10" s="246" t="s">
        <v>90</v>
      </c>
      <c r="P10" s="247"/>
      <c r="Q10" s="247"/>
      <c r="R10" s="247"/>
      <c r="S10" s="248"/>
      <c r="T10" s="246" t="s">
        <v>91</v>
      </c>
      <c r="U10" s="247"/>
      <c r="V10" s="247"/>
      <c r="W10" s="247"/>
      <c r="X10" s="248"/>
      <c r="Y10" s="237" t="s">
        <v>88</v>
      </c>
      <c r="Z10" s="238"/>
      <c r="AA10" s="238"/>
      <c r="AB10" s="238"/>
      <c r="AC10" s="239"/>
      <c r="AD10" s="240" t="s">
        <v>41</v>
      </c>
      <c r="AE10" s="240"/>
      <c r="AF10" s="240"/>
    </row>
    <row r="11" spans="3:35" ht="15.75" thickBot="1" x14ac:dyDescent="0.3">
      <c r="C11" s="58" t="s">
        <v>40</v>
      </c>
      <c r="D11" s="59" t="s">
        <v>39</v>
      </c>
      <c r="E11" s="60" t="s">
        <v>1</v>
      </c>
      <c r="F11" s="60" t="s">
        <v>2</v>
      </c>
      <c r="G11" s="60" t="s">
        <v>3</v>
      </c>
      <c r="H11" s="60" t="s">
        <v>4</v>
      </c>
      <c r="I11" s="60" t="s">
        <v>5</v>
      </c>
      <c r="J11" s="60" t="s">
        <v>6</v>
      </c>
      <c r="K11" s="60" t="s">
        <v>7</v>
      </c>
      <c r="L11" s="60" t="s">
        <v>8</v>
      </c>
      <c r="M11" s="60" t="s">
        <v>9</v>
      </c>
      <c r="N11" s="60" t="s">
        <v>10</v>
      </c>
      <c r="O11" s="60" t="s">
        <v>11</v>
      </c>
      <c r="P11" s="60" t="s">
        <v>12</v>
      </c>
      <c r="Q11" s="60" t="s">
        <v>13</v>
      </c>
      <c r="R11" s="58" t="s">
        <v>14</v>
      </c>
      <c r="S11" s="58" t="s">
        <v>15</v>
      </c>
      <c r="T11" s="58" t="s">
        <v>16</v>
      </c>
      <c r="U11" s="58" t="s">
        <v>17</v>
      </c>
      <c r="V11" s="58" t="s">
        <v>18</v>
      </c>
      <c r="W11" s="58" t="s">
        <v>19</v>
      </c>
      <c r="X11" s="58" t="s">
        <v>20</v>
      </c>
      <c r="Y11" s="58" t="s">
        <v>21</v>
      </c>
      <c r="Z11" s="58" t="s">
        <v>22</v>
      </c>
      <c r="AA11" s="58" t="s">
        <v>23</v>
      </c>
      <c r="AB11" s="58" t="s">
        <v>24</v>
      </c>
      <c r="AC11" s="58" t="s">
        <v>25</v>
      </c>
      <c r="AD11" s="19" t="s">
        <v>54</v>
      </c>
      <c r="AE11" s="129" t="s">
        <v>42</v>
      </c>
      <c r="AF11" s="131" t="s">
        <v>45</v>
      </c>
    </row>
    <row r="12" spans="3:35" ht="15.75" thickBot="1" x14ac:dyDescent="0.3">
      <c r="C12" s="57">
        <v>1</v>
      </c>
      <c r="D12" s="155" t="s">
        <v>112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 t="s">
        <v>52</v>
      </c>
      <c r="AC12" s="67"/>
      <c r="AD12" s="128">
        <f>COUNTIF(E12:AC12,"✔")</f>
        <v>0</v>
      </c>
      <c r="AE12" s="130">
        <f>COUNTIF(E12:AC12,"X")</f>
        <v>0</v>
      </c>
      <c r="AF12" s="132">
        <f>COUNTIF(E12:AC12,"–")</f>
        <v>1</v>
      </c>
      <c r="AH12" s="158" t="s">
        <v>46</v>
      </c>
      <c r="AI12" s="159"/>
    </row>
    <row r="13" spans="3:35" ht="16.5" thickBot="1" x14ac:dyDescent="0.3">
      <c r="C13" s="57">
        <v>2</v>
      </c>
      <c r="D13" s="156" t="s">
        <v>113</v>
      </c>
      <c r="E13" s="67" t="s">
        <v>44</v>
      </c>
      <c r="F13" s="67" t="s">
        <v>51</v>
      </c>
      <c r="G13" s="67" t="s">
        <v>51</v>
      </c>
      <c r="H13" s="67" t="s">
        <v>44</v>
      </c>
      <c r="I13" s="67" t="s">
        <v>51</v>
      </c>
      <c r="J13" s="67" t="s">
        <v>51</v>
      </c>
      <c r="K13" s="67" t="s">
        <v>51</v>
      </c>
      <c r="L13" s="67" t="s">
        <v>51</v>
      </c>
      <c r="M13" s="67" t="s">
        <v>44</v>
      </c>
      <c r="N13" s="67" t="s">
        <v>44</v>
      </c>
      <c r="O13" s="67" t="s">
        <v>44</v>
      </c>
      <c r="P13" s="67" t="s">
        <v>51</v>
      </c>
      <c r="Q13" s="67" t="s">
        <v>44</v>
      </c>
      <c r="R13" s="67" t="s">
        <v>51</v>
      </c>
      <c r="S13" s="67" t="s">
        <v>51</v>
      </c>
      <c r="T13" s="67" t="s">
        <v>44</v>
      </c>
      <c r="U13" s="67" t="s">
        <v>51</v>
      </c>
      <c r="V13" s="67" t="s">
        <v>51</v>
      </c>
      <c r="W13" s="67" t="s">
        <v>51</v>
      </c>
      <c r="X13" s="67" t="s">
        <v>44</v>
      </c>
      <c r="Y13" s="67"/>
      <c r="Z13" s="67"/>
      <c r="AA13" s="67"/>
      <c r="AB13" s="67"/>
      <c r="AC13" s="67"/>
      <c r="AD13" s="128">
        <f t="shared" ref="AD13:AD45" si="0">COUNTIF(E13:AC13,"A")</f>
        <v>0</v>
      </c>
      <c r="AE13" s="130">
        <f>COUNTIF(E13:AC13,"X")</f>
        <v>8</v>
      </c>
      <c r="AF13" s="132">
        <f t="shared" ref="AF13:AF14" si="1">COUNTIF(F13:AD13,"O")</f>
        <v>0</v>
      </c>
      <c r="AH13" s="78" t="s">
        <v>48</v>
      </c>
      <c r="AI13" s="71" t="s">
        <v>51</v>
      </c>
    </row>
    <row r="14" spans="3:35" ht="16.5" thickBot="1" x14ac:dyDescent="0.3">
      <c r="C14" s="57">
        <v>3</v>
      </c>
      <c r="D14" s="156" t="s">
        <v>114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128">
        <f t="shared" si="0"/>
        <v>0</v>
      </c>
      <c r="AE14" s="130">
        <f t="shared" ref="AE14:AE45" si="2">COUNTIF(E14:AC14,"X")</f>
        <v>0</v>
      </c>
      <c r="AF14" s="132">
        <f t="shared" si="1"/>
        <v>0</v>
      </c>
      <c r="AH14" s="78" t="s">
        <v>49</v>
      </c>
      <c r="AI14" s="72" t="s">
        <v>44</v>
      </c>
    </row>
    <row r="15" spans="3:35" ht="19.5" thickBot="1" x14ac:dyDescent="0.3">
      <c r="C15" s="57">
        <v>4</v>
      </c>
      <c r="D15" s="55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128">
        <f t="shared" si="0"/>
        <v>0</v>
      </c>
      <c r="AE15" s="130">
        <f t="shared" si="2"/>
        <v>0</v>
      </c>
      <c r="AF15" s="132">
        <f>COUNTIF(F15:AD15,"O")</f>
        <v>0</v>
      </c>
      <c r="AH15" s="79" t="s">
        <v>50</v>
      </c>
      <c r="AI15" s="74" t="s">
        <v>52</v>
      </c>
    </row>
    <row r="16" spans="3:35" x14ac:dyDescent="0.25">
      <c r="C16" s="57">
        <v>5</v>
      </c>
      <c r="D16" s="55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128">
        <f t="shared" si="0"/>
        <v>0</v>
      </c>
      <c r="AE16" s="130">
        <f t="shared" si="2"/>
        <v>0</v>
      </c>
      <c r="AF16" s="132">
        <f t="shared" ref="AF16:AF45" si="3">COUNTIF(F16:AD16,"O")</f>
        <v>0</v>
      </c>
      <c r="AH16" s="62"/>
    </row>
    <row r="17" spans="3:32" x14ac:dyDescent="0.25">
      <c r="C17" s="57">
        <v>6</v>
      </c>
      <c r="D17" s="55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128">
        <f t="shared" si="0"/>
        <v>0</v>
      </c>
      <c r="AE17" s="130">
        <f t="shared" si="2"/>
        <v>0</v>
      </c>
      <c r="AF17" s="132">
        <f t="shared" si="3"/>
        <v>0</v>
      </c>
    </row>
    <row r="18" spans="3:32" x14ac:dyDescent="0.25">
      <c r="C18" s="57">
        <v>7</v>
      </c>
      <c r="D18" s="5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128">
        <f t="shared" si="0"/>
        <v>0</v>
      </c>
      <c r="AE18" s="130">
        <f t="shared" si="2"/>
        <v>0</v>
      </c>
      <c r="AF18" s="132">
        <f t="shared" si="3"/>
        <v>0</v>
      </c>
    </row>
    <row r="19" spans="3:32" x14ac:dyDescent="0.25">
      <c r="C19" s="57">
        <v>8</v>
      </c>
      <c r="D19" s="5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128">
        <f t="shared" si="0"/>
        <v>0</v>
      </c>
      <c r="AE19" s="130">
        <f t="shared" si="2"/>
        <v>0</v>
      </c>
      <c r="AF19" s="132">
        <f t="shared" si="3"/>
        <v>0</v>
      </c>
    </row>
    <row r="20" spans="3:32" x14ac:dyDescent="0.25">
      <c r="C20" s="57">
        <v>9</v>
      </c>
      <c r="D20" s="5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128">
        <f t="shared" si="0"/>
        <v>0</v>
      </c>
      <c r="AE20" s="130">
        <f t="shared" si="2"/>
        <v>0</v>
      </c>
      <c r="AF20" s="132">
        <f t="shared" si="3"/>
        <v>0</v>
      </c>
    </row>
    <row r="21" spans="3:32" x14ac:dyDescent="0.25">
      <c r="C21" s="57">
        <v>10</v>
      </c>
      <c r="D21" s="5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128">
        <f t="shared" si="0"/>
        <v>0</v>
      </c>
      <c r="AE21" s="130">
        <f t="shared" si="2"/>
        <v>0</v>
      </c>
      <c r="AF21" s="132">
        <f t="shared" si="3"/>
        <v>0</v>
      </c>
    </row>
    <row r="22" spans="3:32" x14ac:dyDescent="0.25">
      <c r="C22" s="57">
        <v>11</v>
      </c>
      <c r="D22" s="55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128">
        <f t="shared" si="0"/>
        <v>0</v>
      </c>
      <c r="AE22" s="130">
        <f t="shared" si="2"/>
        <v>0</v>
      </c>
      <c r="AF22" s="132">
        <f t="shared" si="3"/>
        <v>0</v>
      </c>
    </row>
    <row r="23" spans="3:32" x14ac:dyDescent="0.25">
      <c r="C23" s="57">
        <v>12</v>
      </c>
      <c r="D23" s="5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128">
        <f t="shared" si="0"/>
        <v>0</v>
      </c>
      <c r="AE23" s="130">
        <f t="shared" si="2"/>
        <v>0</v>
      </c>
      <c r="AF23" s="132">
        <f t="shared" si="3"/>
        <v>0</v>
      </c>
    </row>
    <row r="24" spans="3:32" x14ac:dyDescent="0.25">
      <c r="C24" s="57">
        <v>13</v>
      </c>
      <c r="D24" s="5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128">
        <f t="shared" si="0"/>
        <v>0</v>
      </c>
      <c r="AE24" s="130">
        <f t="shared" si="2"/>
        <v>0</v>
      </c>
      <c r="AF24" s="132">
        <f t="shared" si="3"/>
        <v>0</v>
      </c>
    </row>
    <row r="25" spans="3:32" x14ac:dyDescent="0.25">
      <c r="C25" s="57">
        <v>14</v>
      </c>
      <c r="D25" s="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128">
        <f t="shared" si="0"/>
        <v>0</v>
      </c>
      <c r="AE25" s="130">
        <f t="shared" si="2"/>
        <v>0</v>
      </c>
      <c r="AF25" s="132">
        <f t="shared" si="3"/>
        <v>0</v>
      </c>
    </row>
    <row r="26" spans="3:32" x14ac:dyDescent="0.25">
      <c r="C26" s="57">
        <v>15</v>
      </c>
      <c r="D26" s="5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128">
        <f t="shared" si="0"/>
        <v>0</v>
      </c>
      <c r="AE26" s="130">
        <f t="shared" si="2"/>
        <v>0</v>
      </c>
      <c r="AF26" s="132">
        <f t="shared" si="3"/>
        <v>0</v>
      </c>
    </row>
    <row r="27" spans="3:32" x14ac:dyDescent="0.25">
      <c r="C27" s="57">
        <v>16</v>
      </c>
      <c r="D27" s="5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128">
        <f t="shared" si="0"/>
        <v>0</v>
      </c>
      <c r="AE27" s="130">
        <f t="shared" si="2"/>
        <v>0</v>
      </c>
      <c r="AF27" s="132">
        <f t="shared" si="3"/>
        <v>0</v>
      </c>
    </row>
    <row r="28" spans="3:32" x14ac:dyDescent="0.25">
      <c r="C28" s="57">
        <v>17</v>
      </c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128">
        <f t="shared" si="0"/>
        <v>0</v>
      </c>
      <c r="AE28" s="130">
        <f t="shared" si="2"/>
        <v>0</v>
      </c>
      <c r="AF28" s="132">
        <f t="shared" si="3"/>
        <v>0</v>
      </c>
    </row>
    <row r="29" spans="3:32" x14ac:dyDescent="0.25">
      <c r="C29" s="57">
        <v>18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128">
        <f t="shared" si="0"/>
        <v>0</v>
      </c>
      <c r="AE29" s="130">
        <f t="shared" si="2"/>
        <v>0</v>
      </c>
      <c r="AF29" s="132">
        <f t="shared" si="3"/>
        <v>0</v>
      </c>
    </row>
    <row r="30" spans="3:32" x14ac:dyDescent="0.25">
      <c r="C30" s="57">
        <v>19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128">
        <f t="shared" si="0"/>
        <v>0</v>
      </c>
      <c r="AE30" s="130">
        <f t="shared" si="2"/>
        <v>0</v>
      </c>
      <c r="AF30" s="132">
        <f t="shared" si="3"/>
        <v>0</v>
      </c>
    </row>
    <row r="31" spans="3:32" x14ac:dyDescent="0.25">
      <c r="C31" s="57">
        <v>20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128">
        <f t="shared" si="0"/>
        <v>0</v>
      </c>
      <c r="AE31" s="130">
        <f t="shared" si="2"/>
        <v>0</v>
      </c>
      <c r="AF31" s="132">
        <f t="shared" si="3"/>
        <v>0</v>
      </c>
    </row>
    <row r="32" spans="3:32" x14ac:dyDescent="0.25">
      <c r="C32" s="57">
        <v>21</v>
      </c>
      <c r="D32" s="55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128">
        <f t="shared" si="0"/>
        <v>0</v>
      </c>
      <c r="AE32" s="130">
        <f t="shared" si="2"/>
        <v>0</v>
      </c>
      <c r="AF32" s="132">
        <f t="shared" si="3"/>
        <v>0</v>
      </c>
    </row>
    <row r="33" spans="3:32" x14ac:dyDescent="0.25">
      <c r="C33" s="57">
        <v>22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128">
        <f t="shared" si="0"/>
        <v>0</v>
      </c>
      <c r="AE33" s="130">
        <f t="shared" si="2"/>
        <v>0</v>
      </c>
      <c r="AF33" s="132">
        <f t="shared" si="3"/>
        <v>0</v>
      </c>
    </row>
    <row r="34" spans="3:32" x14ac:dyDescent="0.25">
      <c r="C34" s="57">
        <v>23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128">
        <f t="shared" si="0"/>
        <v>0</v>
      </c>
      <c r="AE34" s="130">
        <f t="shared" si="2"/>
        <v>0</v>
      </c>
      <c r="AF34" s="132">
        <f t="shared" si="3"/>
        <v>0</v>
      </c>
    </row>
    <row r="35" spans="3:32" x14ac:dyDescent="0.25">
      <c r="C35" s="57">
        <v>24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128">
        <f t="shared" si="0"/>
        <v>0</v>
      </c>
      <c r="AE35" s="130">
        <f t="shared" si="2"/>
        <v>0</v>
      </c>
      <c r="AF35" s="132">
        <f t="shared" si="3"/>
        <v>0</v>
      </c>
    </row>
    <row r="36" spans="3:32" x14ac:dyDescent="0.25">
      <c r="C36" s="57">
        <v>25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128">
        <f t="shared" si="0"/>
        <v>0</v>
      </c>
      <c r="AE36" s="130">
        <f t="shared" si="2"/>
        <v>0</v>
      </c>
      <c r="AF36" s="132">
        <f t="shared" si="3"/>
        <v>0</v>
      </c>
    </row>
    <row r="37" spans="3:32" x14ac:dyDescent="0.25">
      <c r="C37" s="57">
        <v>26</v>
      </c>
      <c r="D37" s="5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128">
        <f t="shared" si="0"/>
        <v>0</v>
      </c>
      <c r="AE37" s="130">
        <f t="shared" si="2"/>
        <v>0</v>
      </c>
      <c r="AF37" s="132">
        <f t="shared" si="3"/>
        <v>0</v>
      </c>
    </row>
    <row r="38" spans="3:32" x14ac:dyDescent="0.25">
      <c r="C38" s="57">
        <v>27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128">
        <f t="shared" si="0"/>
        <v>0</v>
      </c>
      <c r="AE38" s="130">
        <f t="shared" si="2"/>
        <v>0</v>
      </c>
      <c r="AF38" s="132">
        <f t="shared" si="3"/>
        <v>0</v>
      </c>
    </row>
    <row r="39" spans="3:32" x14ac:dyDescent="0.25">
      <c r="C39" s="57">
        <v>28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128">
        <f t="shared" si="0"/>
        <v>0</v>
      </c>
      <c r="AE39" s="130">
        <f t="shared" si="2"/>
        <v>0</v>
      </c>
      <c r="AF39" s="132">
        <f t="shared" si="3"/>
        <v>0</v>
      </c>
    </row>
    <row r="40" spans="3:32" x14ac:dyDescent="0.25">
      <c r="C40" s="57">
        <v>29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128">
        <f t="shared" si="0"/>
        <v>0</v>
      </c>
      <c r="AE40" s="130">
        <f t="shared" si="2"/>
        <v>0</v>
      </c>
      <c r="AF40" s="132">
        <f t="shared" si="3"/>
        <v>0</v>
      </c>
    </row>
    <row r="41" spans="3:32" x14ac:dyDescent="0.25">
      <c r="C41" s="57">
        <v>30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128">
        <f t="shared" si="0"/>
        <v>0</v>
      </c>
      <c r="AE41" s="130">
        <f t="shared" si="2"/>
        <v>0</v>
      </c>
      <c r="AF41" s="132">
        <f t="shared" si="3"/>
        <v>0</v>
      </c>
    </row>
    <row r="42" spans="3:32" x14ac:dyDescent="0.25">
      <c r="C42" s="57">
        <v>31</v>
      </c>
      <c r="D42" s="5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128">
        <f t="shared" si="0"/>
        <v>0</v>
      </c>
      <c r="AE42" s="130">
        <f t="shared" si="2"/>
        <v>0</v>
      </c>
      <c r="AF42" s="132">
        <f t="shared" si="3"/>
        <v>0</v>
      </c>
    </row>
    <row r="43" spans="3:32" x14ac:dyDescent="0.25">
      <c r="C43" s="57">
        <v>32</v>
      </c>
      <c r="D43" s="5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128">
        <f t="shared" si="0"/>
        <v>0</v>
      </c>
      <c r="AE43" s="130">
        <f t="shared" si="2"/>
        <v>0</v>
      </c>
      <c r="AF43" s="132">
        <f t="shared" si="3"/>
        <v>0</v>
      </c>
    </row>
    <row r="44" spans="3:32" x14ac:dyDescent="0.25">
      <c r="C44" s="57">
        <v>33</v>
      </c>
      <c r="D44" s="5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128">
        <f t="shared" si="0"/>
        <v>0</v>
      </c>
      <c r="AE44" s="130">
        <f t="shared" si="2"/>
        <v>0</v>
      </c>
      <c r="AF44" s="132">
        <f t="shared" si="3"/>
        <v>0</v>
      </c>
    </row>
    <row r="45" spans="3:32" x14ac:dyDescent="0.25">
      <c r="C45" s="57">
        <v>34</v>
      </c>
      <c r="D45" s="5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128">
        <f t="shared" si="0"/>
        <v>0</v>
      </c>
      <c r="AE45" s="130">
        <f t="shared" si="2"/>
        <v>0</v>
      </c>
      <c r="AF45" s="132">
        <f t="shared" si="3"/>
        <v>0</v>
      </c>
    </row>
    <row r="46" spans="3:32" x14ac:dyDescent="0.25"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2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 x14ac:dyDescent="0.25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 x14ac:dyDescent="0.25">
      <c r="C49" s="1"/>
      <c r="D49" s="10" t="s">
        <v>35</v>
      </c>
      <c r="E49" s="12">
        <f>COUNTIF(E12:E45,"✔")</f>
        <v>0</v>
      </c>
      <c r="F49" s="12">
        <f t="shared" ref="F49:AC49" si="4">COUNTIF(F12:F45,"✔")</f>
        <v>1</v>
      </c>
      <c r="G49" s="12">
        <f t="shared" si="4"/>
        <v>1</v>
      </c>
      <c r="H49" s="12">
        <f t="shared" si="4"/>
        <v>0</v>
      </c>
      <c r="I49" s="12">
        <f t="shared" si="4"/>
        <v>1</v>
      </c>
      <c r="J49" s="12">
        <f t="shared" si="4"/>
        <v>1</v>
      </c>
      <c r="K49" s="12">
        <f t="shared" si="4"/>
        <v>1</v>
      </c>
      <c r="L49" s="12">
        <f t="shared" si="4"/>
        <v>1</v>
      </c>
      <c r="M49" s="12">
        <f t="shared" si="4"/>
        <v>0</v>
      </c>
      <c r="N49" s="12">
        <f t="shared" si="4"/>
        <v>0</v>
      </c>
      <c r="O49" s="12">
        <f t="shared" si="4"/>
        <v>0</v>
      </c>
      <c r="P49" s="12">
        <f t="shared" si="4"/>
        <v>1</v>
      </c>
      <c r="Q49" s="12">
        <f t="shared" si="4"/>
        <v>0</v>
      </c>
      <c r="R49" s="12">
        <f t="shared" si="4"/>
        <v>1</v>
      </c>
      <c r="S49" s="12">
        <f t="shared" si="4"/>
        <v>1</v>
      </c>
      <c r="T49" s="12">
        <f t="shared" si="4"/>
        <v>0</v>
      </c>
      <c r="U49" s="12">
        <f t="shared" si="4"/>
        <v>1</v>
      </c>
      <c r="V49" s="12">
        <f t="shared" si="4"/>
        <v>1</v>
      </c>
      <c r="W49" s="12">
        <f t="shared" si="4"/>
        <v>1</v>
      </c>
      <c r="X49" s="12">
        <f t="shared" si="4"/>
        <v>0</v>
      </c>
      <c r="Y49" s="12">
        <f t="shared" si="4"/>
        <v>0</v>
      </c>
      <c r="Z49" s="12">
        <f t="shared" si="4"/>
        <v>0</v>
      </c>
      <c r="AA49" s="12">
        <f t="shared" si="4"/>
        <v>0</v>
      </c>
      <c r="AB49" s="12">
        <f t="shared" si="4"/>
        <v>0</v>
      </c>
      <c r="AC49" s="12">
        <f t="shared" si="4"/>
        <v>0</v>
      </c>
      <c r="AD49" s="20">
        <f>SUM(E49:AC49)</f>
        <v>12</v>
      </c>
      <c r="AE49" s="14">
        <f>AD49/$AD$52</f>
        <v>0.5714285714285714</v>
      </c>
    </row>
    <row r="50" spans="3:31" x14ac:dyDescent="0.25">
      <c r="C50" s="1"/>
      <c r="D50" s="69" t="s">
        <v>63</v>
      </c>
      <c r="E50" s="12">
        <f>COUNTIF(E12:E45,"X")</f>
        <v>1</v>
      </c>
      <c r="F50" s="12">
        <f t="shared" ref="F50:AC50" si="5">COUNTIF(F12:F45,"X")</f>
        <v>0</v>
      </c>
      <c r="G50" s="12">
        <f t="shared" si="5"/>
        <v>0</v>
      </c>
      <c r="H50" s="12">
        <f t="shared" si="5"/>
        <v>1</v>
      </c>
      <c r="I50" s="12">
        <f t="shared" si="5"/>
        <v>0</v>
      </c>
      <c r="J50" s="12">
        <f t="shared" si="5"/>
        <v>0</v>
      </c>
      <c r="K50" s="12">
        <f t="shared" si="5"/>
        <v>0</v>
      </c>
      <c r="L50" s="12">
        <f t="shared" si="5"/>
        <v>0</v>
      </c>
      <c r="M50" s="12">
        <f t="shared" si="5"/>
        <v>1</v>
      </c>
      <c r="N50" s="12">
        <f t="shared" si="5"/>
        <v>1</v>
      </c>
      <c r="O50" s="12">
        <f t="shared" si="5"/>
        <v>1</v>
      </c>
      <c r="P50" s="12">
        <f t="shared" si="5"/>
        <v>0</v>
      </c>
      <c r="Q50" s="12">
        <f t="shared" si="5"/>
        <v>1</v>
      </c>
      <c r="R50" s="12">
        <f t="shared" si="5"/>
        <v>0</v>
      </c>
      <c r="S50" s="12">
        <f t="shared" si="5"/>
        <v>0</v>
      </c>
      <c r="T50" s="12">
        <f t="shared" si="5"/>
        <v>1</v>
      </c>
      <c r="U50" s="12">
        <f t="shared" si="5"/>
        <v>0</v>
      </c>
      <c r="V50" s="12">
        <f t="shared" si="5"/>
        <v>0</v>
      </c>
      <c r="W50" s="12">
        <f t="shared" si="5"/>
        <v>0</v>
      </c>
      <c r="X50" s="12">
        <f t="shared" si="5"/>
        <v>1</v>
      </c>
      <c r="Y50" s="12">
        <f t="shared" si="5"/>
        <v>0</v>
      </c>
      <c r="Z50" s="12">
        <f t="shared" si="5"/>
        <v>0</v>
      </c>
      <c r="AA50" s="12">
        <f t="shared" si="5"/>
        <v>0</v>
      </c>
      <c r="AB50" s="12">
        <f t="shared" si="5"/>
        <v>0</v>
      </c>
      <c r="AC50" s="12">
        <f t="shared" si="5"/>
        <v>0</v>
      </c>
      <c r="AD50" s="21">
        <f t="shared" ref="AD50:AD51" si="6">SUM(E50:AC50)</f>
        <v>8</v>
      </c>
      <c r="AE50" s="15">
        <f>AD50/$AD$52</f>
        <v>0.38095238095238093</v>
      </c>
    </row>
    <row r="51" spans="3:31" ht="18.75" x14ac:dyDescent="0.3">
      <c r="C51" s="1"/>
      <c r="D51" s="43" t="s">
        <v>32</v>
      </c>
      <c r="E51" s="12">
        <f>COUNTIF(E12:E45,"–")</f>
        <v>0</v>
      </c>
      <c r="F51" s="12">
        <f t="shared" ref="F51:AC51" si="7">COUNTIF(F12:F45,"–")</f>
        <v>0</v>
      </c>
      <c r="G51" s="12">
        <f t="shared" si="7"/>
        <v>0</v>
      </c>
      <c r="H51" s="12">
        <f t="shared" si="7"/>
        <v>0</v>
      </c>
      <c r="I51" s="12">
        <f t="shared" si="7"/>
        <v>0</v>
      </c>
      <c r="J51" s="12">
        <f t="shared" si="7"/>
        <v>0</v>
      </c>
      <c r="K51" s="12">
        <f t="shared" si="7"/>
        <v>0</v>
      </c>
      <c r="L51" s="12">
        <f t="shared" si="7"/>
        <v>0</v>
      </c>
      <c r="M51" s="12">
        <f t="shared" si="7"/>
        <v>0</v>
      </c>
      <c r="N51" s="12">
        <f t="shared" si="7"/>
        <v>0</v>
      </c>
      <c r="O51" s="12">
        <f t="shared" si="7"/>
        <v>0</v>
      </c>
      <c r="P51" s="12">
        <f t="shared" si="7"/>
        <v>0</v>
      </c>
      <c r="Q51" s="12">
        <f t="shared" si="7"/>
        <v>0</v>
      </c>
      <c r="R51" s="12">
        <f t="shared" si="7"/>
        <v>0</v>
      </c>
      <c r="S51" s="12">
        <f t="shared" si="7"/>
        <v>0</v>
      </c>
      <c r="T51" s="12">
        <f t="shared" si="7"/>
        <v>0</v>
      </c>
      <c r="U51" s="12">
        <f t="shared" si="7"/>
        <v>0</v>
      </c>
      <c r="V51" s="12">
        <f t="shared" si="7"/>
        <v>0</v>
      </c>
      <c r="W51" s="12">
        <f t="shared" si="7"/>
        <v>0</v>
      </c>
      <c r="X51" s="12">
        <f t="shared" si="7"/>
        <v>0</v>
      </c>
      <c r="Y51" s="12">
        <f t="shared" si="7"/>
        <v>0</v>
      </c>
      <c r="Z51" s="12">
        <f t="shared" si="7"/>
        <v>0</v>
      </c>
      <c r="AA51" s="12">
        <f t="shared" si="7"/>
        <v>0</v>
      </c>
      <c r="AB51" s="12">
        <f t="shared" si="7"/>
        <v>1</v>
      </c>
      <c r="AC51" s="12">
        <f t="shared" si="7"/>
        <v>0</v>
      </c>
      <c r="AD51" s="44">
        <f t="shared" si="6"/>
        <v>1</v>
      </c>
      <c r="AE51" s="17">
        <f t="shared" ref="AE51:AE52" si="8">AD51/$AD$52</f>
        <v>4.7619047619047616E-2</v>
      </c>
    </row>
    <row r="52" spans="3:31" x14ac:dyDescent="0.25">
      <c r="C52" s="1"/>
      <c r="D52" s="13" t="s">
        <v>30</v>
      </c>
      <c r="E52" s="22">
        <f t="shared" ref="E52:AD52" si="9">SUM(E49:E51)</f>
        <v>1</v>
      </c>
      <c r="F52" s="22">
        <f t="shared" si="9"/>
        <v>1</v>
      </c>
      <c r="G52" s="22">
        <f t="shared" si="9"/>
        <v>1</v>
      </c>
      <c r="H52" s="22">
        <f t="shared" si="9"/>
        <v>1</v>
      </c>
      <c r="I52" s="22">
        <f t="shared" si="9"/>
        <v>1</v>
      </c>
      <c r="J52" s="22">
        <f t="shared" si="9"/>
        <v>1</v>
      </c>
      <c r="K52" s="22">
        <f t="shared" si="9"/>
        <v>1</v>
      </c>
      <c r="L52" s="22">
        <f t="shared" si="9"/>
        <v>1</v>
      </c>
      <c r="M52" s="22">
        <f t="shared" si="9"/>
        <v>1</v>
      </c>
      <c r="N52" s="22">
        <f t="shared" si="9"/>
        <v>1</v>
      </c>
      <c r="O52" s="22">
        <f t="shared" si="9"/>
        <v>1</v>
      </c>
      <c r="P52" s="22">
        <f t="shared" si="9"/>
        <v>1</v>
      </c>
      <c r="Q52" s="22">
        <f t="shared" si="9"/>
        <v>1</v>
      </c>
      <c r="R52" s="22">
        <f t="shared" si="9"/>
        <v>1</v>
      </c>
      <c r="S52" s="22">
        <f t="shared" si="9"/>
        <v>1</v>
      </c>
      <c r="T52" s="22">
        <f t="shared" si="9"/>
        <v>1</v>
      </c>
      <c r="U52" s="22">
        <f t="shared" si="9"/>
        <v>1</v>
      </c>
      <c r="V52" s="22">
        <f t="shared" si="9"/>
        <v>1</v>
      </c>
      <c r="W52" s="22">
        <f t="shared" si="9"/>
        <v>1</v>
      </c>
      <c r="X52" s="22">
        <f t="shared" si="9"/>
        <v>1</v>
      </c>
      <c r="Y52" s="22">
        <f t="shared" si="9"/>
        <v>0</v>
      </c>
      <c r="Z52" s="22">
        <f t="shared" si="9"/>
        <v>0</v>
      </c>
      <c r="AA52" s="22">
        <f t="shared" si="9"/>
        <v>0</v>
      </c>
      <c r="AB52" s="22">
        <f t="shared" si="9"/>
        <v>1</v>
      </c>
      <c r="AC52" s="22">
        <f t="shared" si="9"/>
        <v>0</v>
      </c>
      <c r="AD52" s="23">
        <f t="shared" si="9"/>
        <v>21</v>
      </c>
      <c r="AE52" s="34">
        <f t="shared" si="8"/>
        <v>1</v>
      </c>
    </row>
    <row r="53" spans="3:31" x14ac:dyDescent="0.25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 x14ac:dyDescent="0.25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 x14ac:dyDescent="0.25">
      <c r="C56" s="1"/>
      <c r="D56" s="1"/>
      <c r="E56" s="192" t="s">
        <v>26</v>
      </c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4"/>
    </row>
    <row r="57" spans="3:31" ht="23.25" customHeight="1" x14ac:dyDescent="0.25">
      <c r="C57" s="1"/>
      <c r="D57" s="1"/>
      <c r="E57" s="195" t="s">
        <v>27</v>
      </c>
      <c r="F57" s="196"/>
      <c r="G57" s="196"/>
      <c r="H57" s="196"/>
      <c r="I57" s="196"/>
      <c r="J57" s="197"/>
      <c r="K57" s="236" t="s">
        <v>28</v>
      </c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33" t="s">
        <v>33</v>
      </c>
      <c r="W57" s="234"/>
      <c r="X57" s="234"/>
      <c r="Y57" s="234"/>
      <c r="Z57" s="234"/>
      <c r="AA57" s="234"/>
      <c r="AB57" s="234"/>
      <c r="AC57" s="235"/>
    </row>
    <row r="58" spans="3:31" x14ac:dyDescent="0.25">
      <c r="C58" s="1"/>
      <c r="D58" s="1"/>
      <c r="E58" s="30" t="s">
        <v>1</v>
      </c>
      <c r="F58" s="30" t="s">
        <v>6</v>
      </c>
      <c r="G58" s="30" t="s">
        <v>11</v>
      </c>
      <c r="H58" s="30" t="s">
        <v>16</v>
      </c>
      <c r="I58" s="30" t="s">
        <v>21</v>
      </c>
      <c r="J58" s="11" t="s">
        <v>23</v>
      </c>
      <c r="K58" s="38" t="s">
        <v>2</v>
      </c>
      <c r="L58" s="38" t="s">
        <v>3</v>
      </c>
      <c r="M58" s="38" t="s">
        <v>7</v>
      </c>
      <c r="N58" s="38" t="s">
        <v>8</v>
      </c>
      <c r="O58" s="38" t="s">
        <v>9</v>
      </c>
      <c r="P58" s="38" t="s">
        <v>12</v>
      </c>
      <c r="Q58" s="38" t="s">
        <v>13</v>
      </c>
      <c r="R58" s="38" t="s">
        <v>14</v>
      </c>
      <c r="S58" s="38" t="s">
        <v>17</v>
      </c>
      <c r="T58" s="39" t="s">
        <v>19</v>
      </c>
      <c r="U58" s="39" t="s">
        <v>22</v>
      </c>
      <c r="V58" s="50" t="s">
        <v>4</v>
      </c>
      <c r="W58" s="50" t="s">
        <v>5</v>
      </c>
      <c r="X58" s="26" t="s">
        <v>10</v>
      </c>
      <c r="Y58" s="26" t="s">
        <v>15</v>
      </c>
      <c r="Z58" s="26" t="s">
        <v>18</v>
      </c>
      <c r="AA58" s="26" t="s">
        <v>20</v>
      </c>
      <c r="AB58" s="26" t="s">
        <v>24</v>
      </c>
      <c r="AC58" s="26" t="s">
        <v>25</v>
      </c>
    </row>
    <row r="59" spans="3:31" x14ac:dyDescent="0.25">
      <c r="C59" s="1"/>
      <c r="D59" s="51" t="s">
        <v>35</v>
      </c>
      <c r="E59" s="200">
        <f>SUM(E49,J49,O49,T49,Y49,AA49)</f>
        <v>1</v>
      </c>
      <c r="F59" s="200"/>
      <c r="G59" s="200"/>
      <c r="H59" s="200"/>
      <c r="I59" s="200"/>
      <c r="J59" s="200"/>
      <c r="K59" s="200">
        <f>SUM(F49,G49,K49,L49,M49,P49,Q49,R49,U49,W49,Z49)</f>
        <v>8</v>
      </c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>
        <f>SUM(H49,I49,N49,S49,V49,X49,AB49,AC49)</f>
        <v>3</v>
      </c>
      <c r="W59" s="200"/>
      <c r="X59" s="200"/>
      <c r="Y59" s="200"/>
      <c r="Z59" s="200"/>
      <c r="AA59" s="200"/>
      <c r="AB59" s="200"/>
      <c r="AC59" s="200"/>
      <c r="AD59" s="19">
        <f>SUM(E59:AC59)</f>
        <v>12</v>
      </c>
    </row>
    <row r="60" spans="3:31" ht="15.75" customHeight="1" x14ac:dyDescent="0.25">
      <c r="C60" s="1"/>
      <c r="D60" s="81" t="s">
        <v>57</v>
      </c>
      <c r="E60" s="178">
        <f>SUM(E50,J50,O50,T50,Y50,AA50)</f>
        <v>3</v>
      </c>
      <c r="F60" s="178"/>
      <c r="G60" s="178"/>
      <c r="H60" s="178"/>
      <c r="I60" s="178"/>
      <c r="J60" s="178"/>
      <c r="K60" s="178">
        <f>SUM(F50,G50,K50,L50,M50,P50,Q50,R50,U50,W50,Z50)</f>
        <v>2</v>
      </c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>
        <f>SUM(H50,I50,N50,S50,V50,X50,AB50,AC50)</f>
        <v>3</v>
      </c>
      <c r="W60" s="178"/>
      <c r="X60" s="178"/>
      <c r="Y60" s="178"/>
      <c r="Z60" s="178"/>
      <c r="AA60" s="178"/>
      <c r="AB60" s="178"/>
      <c r="AC60" s="178"/>
      <c r="AD60" s="24">
        <f t="shared" ref="AD60:AD61" si="10">SUM(E60:AC60)</f>
        <v>8</v>
      </c>
    </row>
    <row r="61" spans="3:31" ht="18.75" x14ac:dyDescent="0.3">
      <c r="C61" s="1"/>
      <c r="D61" s="52" t="s">
        <v>32</v>
      </c>
      <c r="E61" s="199">
        <f>SUM(E51,J51,O51,T51,Y51,AA51)</f>
        <v>0</v>
      </c>
      <c r="F61" s="199"/>
      <c r="G61" s="199"/>
      <c r="H61" s="199"/>
      <c r="I61" s="199"/>
      <c r="J61" s="199"/>
      <c r="K61" s="199">
        <f>SUM(F51,G51,K51,L51,M51,P51,Q51,R51,U51,W51,Z51)</f>
        <v>0</v>
      </c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>
        <f>SUM(H51,I51,N51,S51,V51,X51,AB51,AC51)</f>
        <v>1</v>
      </c>
      <c r="W61" s="199"/>
      <c r="X61" s="199"/>
      <c r="Y61" s="199"/>
      <c r="Z61" s="199"/>
      <c r="AA61" s="199"/>
      <c r="AB61" s="199"/>
      <c r="AC61" s="199"/>
      <c r="AD61" s="41">
        <f t="shared" si="10"/>
        <v>1</v>
      </c>
    </row>
    <row r="62" spans="3:31" x14ac:dyDescent="0.25">
      <c r="C62" s="1"/>
      <c r="D62" s="53" t="s">
        <v>29</v>
      </c>
      <c r="E62" s="226">
        <f>SUM(E59:J61)</f>
        <v>4</v>
      </c>
      <c r="F62" s="226"/>
      <c r="G62" s="226"/>
      <c r="H62" s="226"/>
      <c r="I62" s="226"/>
      <c r="J62" s="226"/>
      <c r="K62" s="226">
        <f>SUM(K59:U61)</f>
        <v>10</v>
      </c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>
        <f>SUM(V59:AC61)</f>
        <v>7</v>
      </c>
      <c r="W62" s="226"/>
      <c r="X62" s="226"/>
      <c r="Y62" s="226"/>
      <c r="Z62" s="226"/>
      <c r="AA62" s="226"/>
      <c r="AB62" s="226"/>
      <c r="AC62" s="226"/>
      <c r="AD62" s="18">
        <f>SUM(E62:AC62)</f>
        <v>21</v>
      </c>
    </row>
    <row r="63" spans="3:31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7" ht="38.25" customHeight="1" x14ac:dyDescent="0.25">
      <c r="E65" s="47" t="s">
        <v>37</v>
      </c>
      <c r="F65" s="48" t="s">
        <v>28</v>
      </c>
      <c r="G65" s="49" t="s">
        <v>33</v>
      </c>
    </row>
    <row r="66" spans="4:7" x14ac:dyDescent="0.25">
      <c r="D66" s="27" t="s">
        <v>35</v>
      </c>
      <c r="E66" s="37">
        <f>E59/$E$62</f>
        <v>0.25</v>
      </c>
      <c r="F66" s="37">
        <f>K59/$K$62</f>
        <v>0.8</v>
      </c>
      <c r="G66" s="37">
        <f>V59/$V$62</f>
        <v>0.42857142857142855</v>
      </c>
    </row>
    <row r="67" spans="4:7" x14ac:dyDescent="0.25">
      <c r="D67" s="75" t="s">
        <v>56</v>
      </c>
      <c r="E67" s="40">
        <f>E60/$E$62</f>
        <v>0.75</v>
      </c>
      <c r="F67" s="37">
        <f>K60/$K$62</f>
        <v>0.2</v>
      </c>
      <c r="G67" s="37">
        <f>V60/$V$62</f>
        <v>0.42857142857142855</v>
      </c>
    </row>
    <row r="68" spans="4:7" ht="18.75" x14ac:dyDescent="0.3">
      <c r="D68" s="42" t="s">
        <v>32</v>
      </c>
      <c r="E68" s="16">
        <f>E61/$E$62</f>
        <v>0</v>
      </c>
      <c r="F68" s="37">
        <f>K61/$K$62</f>
        <v>0</v>
      </c>
      <c r="G68" s="37">
        <f>V61/$V$62</f>
        <v>0.14285714285714285</v>
      </c>
    </row>
    <row r="69" spans="4:7" x14ac:dyDescent="0.25">
      <c r="E69" s="109">
        <f>SUM(E66:E68)</f>
        <v>1</v>
      </c>
      <c r="F69" s="109">
        <f t="shared" ref="F69:G69" si="11">SUM(F66:F68)</f>
        <v>1</v>
      </c>
      <c r="G69" s="109">
        <f t="shared" si="11"/>
        <v>1</v>
      </c>
    </row>
    <row r="85" spans="4:30" ht="18.75" x14ac:dyDescent="0.3">
      <c r="D85" s="188" t="s">
        <v>71</v>
      </c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</row>
    <row r="86" spans="4:30" ht="33.6" customHeight="1" x14ac:dyDescent="0.25">
      <c r="D86" s="209" t="s">
        <v>83</v>
      </c>
      <c r="E86" s="210"/>
      <c r="F86" s="210"/>
      <c r="G86" s="211"/>
      <c r="H86" s="214" t="s">
        <v>123</v>
      </c>
      <c r="I86" s="214"/>
      <c r="J86" s="214"/>
      <c r="K86" s="214"/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4"/>
      <c r="Y86" s="214"/>
      <c r="Z86" s="214"/>
      <c r="AA86" s="214"/>
      <c r="AB86" s="214"/>
      <c r="AC86" s="214"/>
      <c r="AD86" s="215"/>
    </row>
    <row r="87" spans="4:30" ht="33.6" customHeight="1" x14ac:dyDescent="0.25">
      <c r="D87" s="189" t="s">
        <v>80</v>
      </c>
      <c r="E87" s="189"/>
      <c r="F87" s="189"/>
      <c r="G87" s="189"/>
      <c r="H87" s="212" t="s">
        <v>124</v>
      </c>
      <c r="I87" s="212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2"/>
      <c r="U87" s="212"/>
      <c r="V87" s="212"/>
      <c r="W87" s="212"/>
      <c r="X87" s="212"/>
      <c r="Y87" s="212"/>
      <c r="Z87" s="212"/>
      <c r="AA87" s="212"/>
      <c r="AB87" s="212"/>
      <c r="AC87" s="212"/>
      <c r="AD87" s="213"/>
    </row>
    <row r="88" spans="4:30" ht="33.6" customHeight="1" x14ac:dyDescent="0.25">
      <c r="D88" s="189" t="s">
        <v>82</v>
      </c>
      <c r="E88" s="189"/>
      <c r="F88" s="189"/>
      <c r="G88" s="189"/>
      <c r="H88" s="190" t="s">
        <v>125</v>
      </c>
      <c r="I88" s="190"/>
      <c r="J88" s="190"/>
      <c r="K88" s="190"/>
      <c r="L88" s="190"/>
      <c r="M88" s="190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1"/>
    </row>
    <row r="89" spans="4:30" ht="33.6" customHeight="1" x14ac:dyDescent="0.25">
      <c r="D89" s="189" t="s">
        <v>70</v>
      </c>
      <c r="E89" s="189"/>
      <c r="F89" s="189"/>
      <c r="G89" s="189"/>
      <c r="H89" s="190" t="s">
        <v>122</v>
      </c>
      <c r="I89" s="190"/>
      <c r="J89" s="190"/>
      <c r="K89" s="190"/>
      <c r="L89" s="190"/>
      <c r="M89" s="190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1"/>
    </row>
    <row r="90" spans="4:30" ht="33.6" customHeight="1" x14ac:dyDescent="0.25">
      <c r="D90" s="189" t="s">
        <v>81</v>
      </c>
      <c r="E90" s="189"/>
      <c r="F90" s="189"/>
      <c r="G90" s="189"/>
      <c r="H90" s="190" t="s">
        <v>121</v>
      </c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1"/>
    </row>
    <row r="91" spans="4:30" x14ac:dyDescent="0.25">
      <c r="D91" s="134"/>
    </row>
    <row r="92" spans="4:30" x14ac:dyDescent="0.25">
      <c r="Z92" s="137"/>
      <c r="AA92" s="138"/>
      <c r="AB92" s="138"/>
      <c r="AC92" s="138"/>
      <c r="AD92" s="138"/>
    </row>
  </sheetData>
  <mergeCells count="45">
    <mergeCell ref="D90:G90"/>
    <mergeCell ref="H90:AD90"/>
    <mergeCell ref="V61:AC61"/>
    <mergeCell ref="V62:AC62"/>
    <mergeCell ref="D88:G88"/>
    <mergeCell ref="H88:AD88"/>
    <mergeCell ref="D89:G89"/>
    <mergeCell ref="H89:AD89"/>
    <mergeCell ref="D85:AD85"/>
    <mergeCell ref="D86:G86"/>
    <mergeCell ref="H86:AD86"/>
    <mergeCell ref="D87:G87"/>
    <mergeCell ref="H87:AD87"/>
    <mergeCell ref="K61:U61"/>
    <mergeCell ref="K62:U62"/>
    <mergeCell ref="E61:J61"/>
    <mergeCell ref="Y10:AC10"/>
    <mergeCell ref="AD10:AF10"/>
    <mergeCell ref="C10:D10"/>
    <mergeCell ref="E10:I10"/>
    <mergeCell ref="J10:N10"/>
    <mergeCell ref="O10:S10"/>
    <mergeCell ref="T10:X10"/>
    <mergeCell ref="AH12:AI12"/>
    <mergeCell ref="V57:AC57"/>
    <mergeCell ref="K57:U57"/>
    <mergeCell ref="E57:J57"/>
    <mergeCell ref="E59:J59"/>
    <mergeCell ref="V59:AC59"/>
    <mergeCell ref="K59:U59"/>
    <mergeCell ref="D2:AE2"/>
    <mergeCell ref="E7:P7"/>
    <mergeCell ref="E8:P8"/>
    <mergeCell ref="R8:V8"/>
    <mergeCell ref="X8:Y8"/>
    <mergeCell ref="AD8:AH8"/>
    <mergeCell ref="AA8:AC8"/>
    <mergeCell ref="R7:V7"/>
    <mergeCell ref="X7:Y7"/>
    <mergeCell ref="AD6:AF6"/>
    <mergeCell ref="K60:U60"/>
    <mergeCell ref="E56:AC56"/>
    <mergeCell ref="E62:J62"/>
    <mergeCell ref="E60:J60"/>
    <mergeCell ref="V60:AC60"/>
  </mergeCells>
  <dataValidations count="1">
    <dataValidation type="list" allowBlank="1" showInputMessage="1" showErrorMessage="1" sqref="E12:AC45" xr:uid="{CF255ECB-62D3-5C44-9251-6DE5A756D152}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499984740745262"/>
  </sheetPr>
  <dimension ref="A1:AI99"/>
  <sheetViews>
    <sheetView topLeftCell="D1" zoomScale="72" zoomScaleNormal="72" workbookViewId="0">
      <selection activeCell="E7" sqref="E7:P7"/>
    </sheetView>
  </sheetViews>
  <sheetFormatPr baseColWidth="10" defaultRowHeight="15" x14ac:dyDescent="0.25"/>
  <cols>
    <col min="1" max="1" width="7.7109375" customWidth="1"/>
    <col min="2" max="2" width="0" hidden="1" customWidth="1"/>
    <col min="3" max="3" width="4.42578125" customWidth="1"/>
    <col min="4" max="4" width="43.42578125" customWidth="1"/>
    <col min="5" max="29" width="6.28515625" customWidth="1"/>
    <col min="30" max="30" width="14.140625" customWidth="1"/>
    <col min="31" max="31" width="16.140625" customWidth="1"/>
    <col min="32" max="32" width="13.42578125" customWidth="1"/>
    <col min="33" max="33" width="7" customWidth="1"/>
    <col min="34" max="34" width="14.140625" customWidth="1"/>
  </cols>
  <sheetData>
    <row r="1" spans="1:35" s="148" customFormat="1" x14ac:dyDescent="0.25"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</row>
    <row r="2" spans="1:35" s="148" customFormat="1" ht="31.5" x14ac:dyDescent="0.5">
      <c r="D2" s="249" t="s">
        <v>64</v>
      </c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</row>
    <row r="3" spans="1:35" s="148" customFormat="1" x14ac:dyDescent="0.25"/>
    <row r="4" spans="1:35" s="148" customFormat="1" x14ac:dyDescent="0.25"/>
    <row r="5" spans="1:35" s="148" customFormat="1" x14ac:dyDescent="0.25"/>
    <row r="6" spans="1:35" s="148" customFormat="1" x14ac:dyDescent="0.25">
      <c r="AD6" s="150"/>
    </row>
    <row r="7" spans="1:35" ht="22.15" customHeight="1" x14ac:dyDescent="0.35">
      <c r="D7" s="135" t="s">
        <v>68</v>
      </c>
      <c r="E7" s="166" t="s">
        <v>142</v>
      </c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8"/>
      <c r="R7" s="165" t="s">
        <v>69</v>
      </c>
      <c r="S7" s="165"/>
      <c r="T7" s="165"/>
      <c r="U7" s="165"/>
      <c r="V7" s="165"/>
      <c r="X7" s="161">
        <v>1</v>
      </c>
      <c r="Y7" s="162"/>
      <c r="AD7" s="87"/>
    </row>
    <row r="8" spans="1:35" ht="22.15" customHeight="1" x14ac:dyDescent="0.35">
      <c r="D8" s="136" t="s">
        <v>47</v>
      </c>
      <c r="E8" s="164" t="s">
        <v>98</v>
      </c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56"/>
      <c r="R8" s="165" t="s">
        <v>78</v>
      </c>
      <c r="S8" s="165"/>
      <c r="T8" s="165"/>
      <c r="U8" s="165"/>
      <c r="V8" s="165"/>
      <c r="X8" s="161" t="s">
        <v>99</v>
      </c>
      <c r="Y8" s="162"/>
      <c r="Z8" s="68"/>
      <c r="AA8" s="68"/>
      <c r="AD8" s="160"/>
      <c r="AE8" s="160"/>
      <c r="AF8" s="160"/>
      <c r="AG8" s="160"/>
      <c r="AH8" s="160"/>
    </row>
    <row r="9" spans="1:35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35" ht="47.25" customHeight="1" x14ac:dyDescent="0.25">
      <c r="A10" s="56"/>
      <c r="B10" s="56"/>
      <c r="C10" s="251" t="s">
        <v>38</v>
      </c>
      <c r="D10" s="252"/>
      <c r="E10" s="229" t="s">
        <v>84</v>
      </c>
      <c r="F10" s="230"/>
      <c r="G10" s="230"/>
      <c r="H10" s="230"/>
      <c r="I10" s="231"/>
      <c r="J10" s="229" t="s">
        <v>85</v>
      </c>
      <c r="K10" s="230"/>
      <c r="L10" s="230"/>
      <c r="M10" s="230"/>
      <c r="N10" s="231"/>
      <c r="O10" s="229" t="s">
        <v>86</v>
      </c>
      <c r="P10" s="230"/>
      <c r="Q10" s="230"/>
      <c r="R10" s="230"/>
      <c r="S10" s="231"/>
      <c r="T10" s="229" t="s">
        <v>87</v>
      </c>
      <c r="U10" s="230"/>
      <c r="V10" s="230"/>
      <c r="W10" s="230"/>
      <c r="X10" s="231"/>
      <c r="Y10" s="229" t="s">
        <v>88</v>
      </c>
      <c r="Z10" s="230"/>
      <c r="AA10" s="230"/>
      <c r="AB10" s="230"/>
      <c r="AC10" s="231"/>
      <c r="AD10" s="250" t="s">
        <v>41</v>
      </c>
      <c r="AE10" s="250"/>
      <c r="AF10" s="250"/>
    </row>
    <row r="11" spans="1:35" ht="15.75" thickBot="1" x14ac:dyDescent="0.3">
      <c r="A11" s="56"/>
      <c r="B11" s="56"/>
      <c r="C11" s="58" t="s">
        <v>40</v>
      </c>
      <c r="D11" s="59" t="s">
        <v>39</v>
      </c>
      <c r="E11" s="60" t="s">
        <v>1</v>
      </c>
      <c r="F11" s="60" t="s">
        <v>2</v>
      </c>
      <c r="G11" s="60" t="s">
        <v>3</v>
      </c>
      <c r="H11" s="60" t="s">
        <v>4</v>
      </c>
      <c r="I11" s="60" t="s">
        <v>5</v>
      </c>
      <c r="J11" s="60" t="s">
        <v>6</v>
      </c>
      <c r="K11" s="60" t="s">
        <v>7</v>
      </c>
      <c r="L11" s="60" t="s">
        <v>8</v>
      </c>
      <c r="M11" s="60" t="s">
        <v>9</v>
      </c>
      <c r="N11" s="60" t="s">
        <v>10</v>
      </c>
      <c r="O11" s="60" t="s">
        <v>11</v>
      </c>
      <c r="P11" s="60" t="s">
        <v>12</v>
      </c>
      <c r="Q11" s="60" t="s">
        <v>13</v>
      </c>
      <c r="R11" s="58" t="s">
        <v>14</v>
      </c>
      <c r="S11" s="58" t="s">
        <v>15</v>
      </c>
      <c r="T11" s="58" t="s">
        <v>16</v>
      </c>
      <c r="U11" s="58" t="s">
        <v>17</v>
      </c>
      <c r="V11" s="58" t="s">
        <v>18</v>
      </c>
      <c r="W11" s="58" t="s">
        <v>19</v>
      </c>
      <c r="X11" s="58" t="s">
        <v>20</v>
      </c>
      <c r="Y11" s="58" t="s">
        <v>21</v>
      </c>
      <c r="Z11" s="58" t="s">
        <v>22</v>
      </c>
      <c r="AA11" s="58" t="s">
        <v>23</v>
      </c>
      <c r="AB11" s="58" t="s">
        <v>24</v>
      </c>
      <c r="AC11" s="58" t="s">
        <v>25</v>
      </c>
      <c r="AD11" s="19" t="s">
        <v>43</v>
      </c>
      <c r="AE11" s="129" t="s">
        <v>42</v>
      </c>
      <c r="AF11" s="131" t="s">
        <v>45</v>
      </c>
    </row>
    <row r="12" spans="1:35" ht="18" customHeight="1" x14ac:dyDescent="0.25">
      <c r="A12" s="56"/>
      <c r="B12" s="56"/>
      <c r="C12" s="57">
        <v>1</v>
      </c>
      <c r="D12" s="157" t="s">
        <v>115</v>
      </c>
      <c r="E12" s="67" t="s">
        <v>44</v>
      </c>
      <c r="F12" s="67" t="s">
        <v>51</v>
      </c>
      <c r="G12" s="67" t="s">
        <v>51</v>
      </c>
      <c r="H12" s="67" t="s">
        <v>44</v>
      </c>
      <c r="I12" s="67" t="s">
        <v>44</v>
      </c>
      <c r="J12" s="67" t="s">
        <v>51</v>
      </c>
      <c r="K12" s="67" t="s">
        <v>51</v>
      </c>
      <c r="L12" s="67" t="s">
        <v>44</v>
      </c>
      <c r="M12" s="67" t="s">
        <v>44</v>
      </c>
      <c r="N12" s="67" t="s">
        <v>44</v>
      </c>
      <c r="O12" s="67"/>
      <c r="P12" s="67" t="s">
        <v>44</v>
      </c>
      <c r="Q12" s="67" t="s">
        <v>51</v>
      </c>
      <c r="R12" s="67" t="s">
        <v>51</v>
      </c>
      <c r="S12" s="67" t="s">
        <v>44</v>
      </c>
      <c r="T12" s="67" t="s">
        <v>51</v>
      </c>
      <c r="U12" s="67" t="s">
        <v>51</v>
      </c>
      <c r="V12" s="67" t="s">
        <v>44</v>
      </c>
      <c r="W12" s="67" t="s">
        <v>44</v>
      </c>
      <c r="X12" s="67" t="s">
        <v>51</v>
      </c>
      <c r="Y12" s="67" t="s">
        <v>51</v>
      </c>
      <c r="Z12" s="67" t="s">
        <v>44</v>
      </c>
      <c r="AA12" s="67" t="s">
        <v>44</v>
      </c>
      <c r="AB12" s="67" t="s">
        <v>44</v>
      </c>
      <c r="AC12" s="67" t="s">
        <v>51</v>
      </c>
      <c r="AD12" s="128">
        <f>COUNTIF(E12:AC12,"✔")</f>
        <v>11</v>
      </c>
      <c r="AE12" s="130">
        <f>COUNTIF(E12:AC12,"X")</f>
        <v>13</v>
      </c>
      <c r="AF12" s="132">
        <f>COUNTIF(E12:AC12,"–")</f>
        <v>0</v>
      </c>
      <c r="AH12" s="158" t="s">
        <v>46</v>
      </c>
      <c r="AI12" s="159"/>
    </row>
    <row r="13" spans="1:35" ht="18" customHeight="1" x14ac:dyDescent="0.25">
      <c r="A13" s="56"/>
      <c r="B13" s="56"/>
      <c r="C13" s="57">
        <v>2</v>
      </c>
      <c r="D13" s="55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128">
        <f t="shared" ref="AD13:AD45" si="0">COUNTIF(E13:AC13,"✔")</f>
        <v>0</v>
      </c>
      <c r="AE13" s="130">
        <f t="shared" ref="AE13:AE45" si="1">COUNTIF(E13:AC13,"X")</f>
        <v>0</v>
      </c>
      <c r="AF13" s="132">
        <f t="shared" ref="AF13:AF45" si="2">COUNTIF(E13:AC13,"–")</f>
        <v>0</v>
      </c>
      <c r="AH13" s="78" t="s">
        <v>48</v>
      </c>
      <c r="AI13" s="71" t="s">
        <v>51</v>
      </c>
    </row>
    <row r="14" spans="1:35" ht="18" customHeight="1" x14ac:dyDescent="0.25">
      <c r="A14" s="56"/>
      <c r="B14" s="56"/>
      <c r="C14" s="57">
        <v>3</v>
      </c>
      <c r="D14" s="55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128">
        <f t="shared" si="0"/>
        <v>0</v>
      </c>
      <c r="AE14" s="130">
        <f t="shared" si="1"/>
        <v>0</v>
      </c>
      <c r="AF14" s="132">
        <f t="shared" si="2"/>
        <v>0</v>
      </c>
      <c r="AH14" s="78" t="s">
        <v>49</v>
      </c>
      <c r="AI14" s="72" t="s">
        <v>44</v>
      </c>
    </row>
    <row r="15" spans="1:35" ht="18" customHeight="1" thickBot="1" x14ac:dyDescent="0.3">
      <c r="A15" s="56"/>
      <c r="B15" s="56"/>
      <c r="C15" s="57">
        <v>4</v>
      </c>
      <c r="D15" s="55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128">
        <f t="shared" si="0"/>
        <v>0</v>
      </c>
      <c r="AE15" s="130">
        <f t="shared" si="1"/>
        <v>0</v>
      </c>
      <c r="AF15" s="132">
        <f t="shared" si="2"/>
        <v>0</v>
      </c>
      <c r="AH15" s="79" t="s">
        <v>50</v>
      </c>
      <c r="AI15" s="74" t="s">
        <v>52</v>
      </c>
    </row>
    <row r="16" spans="1:35" ht="18" customHeight="1" x14ac:dyDescent="0.25">
      <c r="A16" s="56"/>
      <c r="B16" s="56"/>
      <c r="C16" s="57">
        <v>5</v>
      </c>
      <c r="D16" s="55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128">
        <f t="shared" si="0"/>
        <v>0</v>
      </c>
      <c r="AE16" s="130">
        <f t="shared" si="1"/>
        <v>0</v>
      </c>
      <c r="AF16" s="132">
        <f t="shared" si="2"/>
        <v>0</v>
      </c>
      <c r="AH16" s="62"/>
      <c r="AI16" s="62"/>
    </row>
    <row r="17" spans="1:32" ht="18" customHeight="1" x14ac:dyDescent="0.25">
      <c r="A17" s="56"/>
      <c r="B17" s="56"/>
      <c r="C17" s="57">
        <v>6</v>
      </c>
      <c r="D17" s="55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128">
        <f t="shared" si="0"/>
        <v>0</v>
      </c>
      <c r="AE17" s="130">
        <f t="shared" si="1"/>
        <v>0</v>
      </c>
      <c r="AF17" s="132">
        <f t="shared" si="2"/>
        <v>0</v>
      </c>
    </row>
    <row r="18" spans="1:32" ht="18" customHeight="1" x14ac:dyDescent="0.25">
      <c r="A18" s="56"/>
      <c r="B18" s="56"/>
      <c r="C18" s="57">
        <v>7</v>
      </c>
      <c r="D18" s="5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128">
        <f t="shared" si="0"/>
        <v>0</v>
      </c>
      <c r="AE18" s="130">
        <f t="shared" si="1"/>
        <v>0</v>
      </c>
      <c r="AF18" s="132">
        <f t="shared" si="2"/>
        <v>0</v>
      </c>
    </row>
    <row r="19" spans="1:32" ht="18" customHeight="1" x14ac:dyDescent="0.25">
      <c r="A19" s="56"/>
      <c r="B19" s="56"/>
      <c r="C19" s="57">
        <v>8</v>
      </c>
      <c r="D19" s="5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128">
        <f t="shared" si="0"/>
        <v>0</v>
      </c>
      <c r="AE19" s="130">
        <f t="shared" si="1"/>
        <v>0</v>
      </c>
      <c r="AF19" s="132">
        <f t="shared" si="2"/>
        <v>0</v>
      </c>
    </row>
    <row r="20" spans="1:32" ht="18" customHeight="1" x14ac:dyDescent="0.25">
      <c r="A20" s="56"/>
      <c r="B20" s="56"/>
      <c r="C20" s="57">
        <v>9</v>
      </c>
      <c r="D20" s="5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128">
        <f t="shared" si="0"/>
        <v>0</v>
      </c>
      <c r="AE20" s="130">
        <f t="shared" si="1"/>
        <v>0</v>
      </c>
      <c r="AF20" s="132">
        <f t="shared" si="2"/>
        <v>0</v>
      </c>
    </row>
    <row r="21" spans="1:32" ht="18" customHeight="1" x14ac:dyDescent="0.25">
      <c r="A21" s="56"/>
      <c r="B21" s="56"/>
      <c r="C21" s="57">
        <v>10</v>
      </c>
      <c r="D21" s="5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128">
        <f t="shared" si="0"/>
        <v>0</v>
      </c>
      <c r="AE21" s="130">
        <f t="shared" si="1"/>
        <v>0</v>
      </c>
      <c r="AF21" s="132">
        <f t="shared" si="2"/>
        <v>0</v>
      </c>
    </row>
    <row r="22" spans="1:32" ht="18" customHeight="1" x14ac:dyDescent="0.25">
      <c r="A22" s="56"/>
      <c r="B22" s="56"/>
      <c r="C22" s="57">
        <v>11</v>
      </c>
      <c r="D22" s="55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128">
        <f t="shared" si="0"/>
        <v>0</v>
      </c>
      <c r="AE22" s="130">
        <f t="shared" si="1"/>
        <v>0</v>
      </c>
      <c r="AF22" s="132">
        <f t="shared" si="2"/>
        <v>0</v>
      </c>
    </row>
    <row r="23" spans="1:32" ht="18" customHeight="1" x14ac:dyDescent="0.25">
      <c r="A23" s="56"/>
      <c r="B23" s="56"/>
      <c r="C23" s="57">
        <v>12</v>
      </c>
      <c r="D23" s="5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128">
        <f t="shared" si="0"/>
        <v>0</v>
      </c>
      <c r="AE23" s="130">
        <f t="shared" si="1"/>
        <v>0</v>
      </c>
      <c r="AF23" s="132">
        <f t="shared" si="2"/>
        <v>0</v>
      </c>
    </row>
    <row r="24" spans="1:32" ht="18" customHeight="1" x14ac:dyDescent="0.25">
      <c r="A24" s="56"/>
      <c r="B24" s="56"/>
      <c r="C24" s="57">
        <v>13</v>
      </c>
      <c r="D24" s="5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128">
        <f t="shared" si="0"/>
        <v>0</v>
      </c>
      <c r="AE24" s="130">
        <f t="shared" si="1"/>
        <v>0</v>
      </c>
      <c r="AF24" s="132">
        <f t="shared" si="2"/>
        <v>0</v>
      </c>
    </row>
    <row r="25" spans="1:32" ht="18" customHeight="1" x14ac:dyDescent="0.25">
      <c r="A25" s="56"/>
      <c r="B25" s="56"/>
      <c r="C25" s="57">
        <v>14</v>
      </c>
      <c r="D25" s="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128">
        <f t="shared" si="0"/>
        <v>0</v>
      </c>
      <c r="AE25" s="130">
        <f t="shared" si="1"/>
        <v>0</v>
      </c>
      <c r="AF25" s="132">
        <f t="shared" si="2"/>
        <v>0</v>
      </c>
    </row>
    <row r="26" spans="1:32" ht="18" customHeight="1" x14ac:dyDescent="0.25">
      <c r="A26" s="56"/>
      <c r="B26" s="56"/>
      <c r="C26" s="57">
        <v>15</v>
      </c>
      <c r="D26" s="5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128">
        <f t="shared" si="0"/>
        <v>0</v>
      </c>
      <c r="AE26" s="130">
        <f t="shared" si="1"/>
        <v>0</v>
      </c>
      <c r="AF26" s="132">
        <f t="shared" si="2"/>
        <v>0</v>
      </c>
    </row>
    <row r="27" spans="1:32" ht="18" customHeight="1" x14ac:dyDescent="0.25">
      <c r="A27" s="56"/>
      <c r="B27" s="56"/>
      <c r="C27" s="57">
        <v>16</v>
      </c>
      <c r="D27" s="5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128">
        <f t="shared" si="0"/>
        <v>0</v>
      </c>
      <c r="AE27" s="130">
        <f t="shared" si="1"/>
        <v>0</v>
      </c>
      <c r="AF27" s="132">
        <f t="shared" si="2"/>
        <v>0</v>
      </c>
    </row>
    <row r="28" spans="1:32" ht="18" customHeight="1" x14ac:dyDescent="0.25">
      <c r="A28" s="56"/>
      <c r="B28" s="56"/>
      <c r="C28" s="57">
        <v>17</v>
      </c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128">
        <f t="shared" si="0"/>
        <v>0</v>
      </c>
      <c r="AE28" s="130">
        <f t="shared" si="1"/>
        <v>0</v>
      </c>
      <c r="AF28" s="132">
        <f t="shared" si="2"/>
        <v>0</v>
      </c>
    </row>
    <row r="29" spans="1:32" ht="18" customHeight="1" x14ac:dyDescent="0.25">
      <c r="A29" s="56"/>
      <c r="B29" s="56"/>
      <c r="C29" s="57">
        <v>18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128">
        <f t="shared" si="0"/>
        <v>0</v>
      </c>
      <c r="AE29" s="130">
        <f t="shared" si="1"/>
        <v>0</v>
      </c>
      <c r="AF29" s="132">
        <f t="shared" si="2"/>
        <v>0</v>
      </c>
    </row>
    <row r="30" spans="1:32" ht="18" customHeight="1" x14ac:dyDescent="0.25">
      <c r="A30" s="56"/>
      <c r="B30" s="56"/>
      <c r="C30" s="57">
        <v>19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128">
        <f t="shared" si="0"/>
        <v>0</v>
      </c>
      <c r="AE30" s="130">
        <f t="shared" si="1"/>
        <v>0</v>
      </c>
      <c r="AF30" s="132">
        <f t="shared" si="2"/>
        <v>0</v>
      </c>
    </row>
    <row r="31" spans="1:32" ht="18" customHeight="1" x14ac:dyDescent="0.25">
      <c r="A31" s="56"/>
      <c r="B31" s="56"/>
      <c r="C31" s="57">
        <v>20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128">
        <f t="shared" si="0"/>
        <v>0</v>
      </c>
      <c r="AE31" s="130">
        <f t="shared" si="1"/>
        <v>0</v>
      </c>
      <c r="AF31" s="132">
        <f t="shared" si="2"/>
        <v>0</v>
      </c>
    </row>
    <row r="32" spans="1:32" ht="18" customHeight="1" x14ac:dyDescent="0.25">
      <c r="A32" s="56"/>
      <c r="B32" s="56"/>
      <c r="C32" s="57">
        <v>21</v>
      </c>
      <c r="D32" s="55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128">
        <f t="shared" si="0"/>
        <v>0</v>
      </c>
      <c r="AE32" s="130">
        <f t="shared" si="1"/>
        <v>0</v>
      </c>
      <c r="AF32" s="132">
        <f t="shared" si="2"/>
        <v>0</v>
      </c>
    </row>
    <row r="33" spans="1:32" ht="18" customHeight="1" x14ac:dyDescent="0.25">
      <c r="A33" s="56"/>
      <c r="B33" s="56"/>
      <c r="C33" s="57">
        <v>22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128">
        <f t="shared" si="0"/>
        <v>0</v>
      </c>
      <c r="AE33" s="130">
        <f t="shared" si="1"/>
        <v>0</v>
      </c>
      <c r="AF33" s="132">
        <f t="shared" si="2"/>
        <v>0</v>
      </c>
    </row>
    <row r="34" spans="1:32" ht="18" customHeight="1" x14ac:dyDescent="0.25">
      <c r="A34" s="56"/>
      <c r="B34" s="56"/>
      <c r="C34" s="57">
        <v>23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128">
        <f t="shared" si="0"/>
        <v>0</v>
      </c>
      <c r="AE34" s="130">
        <f t="shared" si="1"/>
        <v>0</v>
      </c>
      <c r="AF34" s="132">
        <f t="shared" si="2"/>
        <v>0</v>
      </c>
    </row>
    <row r="35" spans="1:32" ht="18" customHeight="1" x14ac:dyDescent="0.25">
      <c r="A35" s="56"/>
      <c r="B35" s="56"/>
      <c r="C35" s="57">
        <v>24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128">
        <f t="shared" si="0"/>
        <v>0</v>
      </c>
      <c r="AE35" s="130">
        <f t="shared" si="1"/>
        <v>0</v>
      </c>
      <c r="AF35" s="132">
        <f t="shared" si="2"/>
        <v>0</v>
      </c>
    </row>
    <row r="36" spans="1:32" ht="18" customHeight="1" x14ac:dyDescent="0.25">
      <c r="A36" s="56"/>
      <c r="B36" s="56"/>
      <c r="C36" s="57">
        <v>25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128">
        <f t="shared" si="0"/>
        <v>0</v>
      </c>
      <c r="AE36" s="130">
        <f t="shared" si="1"/>
        <v>0</v>
      </c>
      <c r="AF36" s="132">
        <f t="shared" si="2"/>
        <v>0</v>
      </c>
    </row>
    <row r="37" spans="1:32" ht="18" customHeight="1" x14ac:dyDescent="0.25">
      <c r="A37" s="56"/>
      <c r="B37" s="56"/>
      <c r="C37" s="57">
        <v>26</v>
      </c>
      <c r="D37" s="5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128">
        <f t="shared" si="0"/>
        <v>0</v>
      </c>
      <c r="AE37" s="130">
        <f t="shared" si="1"/>
        <v>0</v>
      </c>
      <c r="AF37" s="132">
        <f t="shared" si="2"/>
        <v>0</v>
      </c>
    </row>
    <row r="38" spans="1:32" ht="18" customHeight="1" x14ac:dyDescent="0.25">
      <c r="A38" s="56"/>
      <c r="B38" s="56"/>
      <c r="C38" s="57">
        <v>27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128">
        <f t="shared" si="0"/>
        <v>0</v>
      </c>
      <c r="AE38" s="130">
        <f t="shared" si="1"/>
        <v>0</v>
      </c>
      <c r="AF38" s="132">
        <f t="shared" si="2"/>
        <v>0</v>
      </c>
    </row>
    <row r="39" spans="1:32" ht="18" customHeight="1" x14ac:dyDescent="0.25">
      <c r="A39" s="56"/>
      <c r="B39" s="56"/>
      <c r="C39" s="57">
        <v>28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128">
        <f t="shared" si="0"/>
        <v>0</v>
      </c>
      <c r="AE39" s="130">
        <f t="shared" si="1"/>
        <v>0</v>
      </c>
      <c r="AF39" s="132">
        <f t="shared" si="2"/>
        <v>0</v>
      </c>
    </row>
    <row r="40" spans="1:32" ht="18" customHeight="1" x14ac:dyDescent="0.25">
      <c r="A40" s="56"/>
      <c r="B40" s="56"/>
      <c r="C40" s="57">
        <v>29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128">
        <f t="shared" si="0"/>
        <v>0</v>
      </c>
      <c r="AE40" s="130">
        <f t="shared" si="1"/>
        <v>0</v>
      </c>
      <c r="AF40" s="132">
        <f t="shared" si="2"/>
        <v>0</v>
      </c>
    </row>
    <row r="41" spans="1:32" ht="18" customHeight="1" x14ac:dyDescent="0.25">
      <c r="A41" s="56"/>
      <c r="B41" s="56"/>
      <c r="C41" s="57">
        <v>30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128">
        <f t="shared" si="0"/>
        <v>0</v>
      </c>
      <c r="AE41" s="130">
        <f t="shared" si="1"/>
        <v>0</v>
      </c>
      <c r="AF41" s="132">
        <f t="shared" si="2"/>
        <v>0</v>
      </c>
    </row>
    <row r="42" spans="1:32" ht="18" customHeight="1" x14ac:dyDescent="0.25">
      <c r="A42" s="56"/>
      <c r="B42" s="56"/>
      <c r="C42" s="57">
        <v>31</v>
      </c>
      <c r="D42" s="5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128">
        <f t="shared" si="0"/>
        <v>0</v>
      </c>
      <c r="AE42" s="130">
        <f t="shared" si="1"/>
        <v>0</v>
      </c>
      <c r="AF42" s="132">
        <f t="shared" si="2"/>
        <v>0</v>
      </c>
    </row>
    <row r="43" spans="1:32" ht="18" customHeight="1" x14ac:dyDescent="0.25">
      <c r="A43" s="56"/>
      <c r="B43" s="56"/>
      <c r="C43" s="57">
        <v>32</v>
      </c>
      <c r="D43" s="5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128">
        <f t="shared" si="0"/>
        <v>0</v>
      </c>
      <c r="AE43" s="130">
        <f t="shared" si="1"/>
        <v>0</v>
      </c>
      <c r="AF43" s="132">
        <f t="shared" si="2"/>
        <v>0</v>
      </c>
    </row>
    <row r="44" spans="1:32" ht="18" customHeight="1" x14ac:dyDescent="0.25">
      <c r="A44" s="56"/>
      <c r="B44" s="56"/>
      <c r="C44" s="57">
        <v>33</v>
      </c>
      <c r="D44" s="5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128">
        <f t="shared" si="0"/>
        <v>0</v>
      </c>
      <c r="AE44" s="130">
        <f t="shared" si="1"/>
        <v>0</v>
      </c>
      <c r="AF44" s="132">
        <f t="shared" si="2"/>
        <v>0</v>
      </c>
    </row>
    <row r="45" spans="1:32" ht="18" customHeight="1" x14ac:dyDescent="0.25">
      <c r="A45" s="56"/>
      <c r="B45" s="56"/>
      <c r="C45" s="57">
        <v>34</v>
      </c>
      <c r="D45" s="5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128">
        <f t="shared" si="0"/>
        <v>0</v>
      </c>
      <c r="AE45" s="130">
        <f t="shared" si="1"/>
        <v>0</v>
      </c>
      <c r="AF45" s="132">
        <f t="shared" si="2"/>
        <v>0</v>
      </c>
    </row>
    <row r="46" spans="1:32" x14ac:dyDescent="0.2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32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2" ht="31.5" customHeight="1" x14ac:dyDescent="0.25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 x14ac:dyDescent="0.25">
      <c r="C49" s="1"/>
      <c r="D49" s="10" t="s">
        <v>35</v>
      </c>
      <c r="E49" s="12">
        <f>COUNTIF(E12:E45,"✔")</f>
        <v>0</v>
      </c>
      <c r="F49" s="12">
        <f t="shared" ref="F49:AC49" si="3">COUNTIF(F12:F45,"✔")</f>
        <v>1</v>
      </c>
      <c r="G49" s="12">
        <f t="shared" si="3"/>
        <v>1</v>
      </c>
      <c r="H49" s="12">
        <f t="shared" si="3"/>
        <v>0</v>
      </c>
      <c r="I49" s="12">
        <f t="shared" si="3"/>
        <v>0</v>
      </c>
      <c r="J49" s="12">
        <f t="shared" si="3"/>
        <v>1</v>
      </c>
      <c r="K49" s="12">
        <f t="shared" si="3"/>
        <v>1</v>
      </c>
      <c r="L49" s="12">
        <f t="shared" si="3"/>
        <v>0</v>
      </c>
      <c r="M49" s="12">
        <f t="shared" si="3"/>
        <v>0</v>
      </c>
      <c r="N49" s="12">
        <f t="shared" si="3"/>
        <v>0</v>
      </c>
      <c r="O49" s="12">
        <f t="shared" si="3"/>
        <v>0</v>
      </c>
      <c r="P49" s="12">
        <f t="shared" si="3"/>
        <v>0</v>
      </c>
      <c r="Q49" s="12">
        <f t="shared" si="3"/>
        <v>1</v>
      </c>
      <c r="R49" s="12">
        <f t="shared" si="3"/>
        <v>1</v>
      </c>
      <c r="S49" s="12">
        <f t="shared" si="3"/>
        <v>0</v>
      </c>
      <c r="T49" s="12">
        <f t="shared" si="3"/>
        <v>1</v>
      </c>
      <c r="U49" s="12">
        <f t="shared" si="3"/>
        <v>1</v>
      </c>
      <c r="V49" s="12">
        <f t="shared" si="3"/>
        <v>0</v>
      </c>
      <c r="W49" s="12">
        <f t="shared" si="3"/>
        <v>0</v>
      </c>
      <c r="X49" s="12">
        <f t="shared" si="3"/>
        <v>1</v>
      </c>
      <c r="Y49" s="12">
        <f t="shared" si="3"/>
        <v>1</v>
      </c>
      <c r="Z49" s="12">
        <f t="shared" si="3"/>
        <v>0</v>
      </c>
      <c r="AA49" s="12">
        <f t="shared" si="3"/>
        <v>0</v>
      </c>
      <c r="AB49" s="12">
        <f t="shared" si="3"/>
        <v>0</v>
      </c>
      <c r="AC49" s="12">
        <f t="shared" si="3"/>
        <v>1</v>
      </c>
      <c r="AD49" s="20">
        <f>SUM(E49:AC49)</f>
        <v>11</v>
      </c>
      <c r="AE49" s="14">
        <f>AD49/$AD$52</f>
        <v>0.45833333333333331</v>
      </c>
    </row>
    <row r="50" spans="3:31" x14ac:dyDescent="0.25">
      <c r="C50" s="1"/>
      <c r="D50" s="69" t="s">
        <v>65</v>
      </c>
      <c r="E50" s="12">
        <f>COUNTIF(E12:E45,"X")</f>
        <v>1</v>
      </c>
      <c r="F50" s="12">
        <f t="shared" ref="F50:AC50" si="4">COUNTIF(F12:F45,"X")</f>
        <v>0</v>
      </c>
      <c r="G50" s="12">
        <f t="shared" si="4"/>
        <v>0</v>
      </c>
      <c r="H50" s="12">
        <f t="shared" si="4"/>
        <v>1</v>
      </c>
      <c r="I50" s="12">
        <f t="shared" si="4"/>
        <v>1</v>
      </c>
      <c r="J50" s="12">
        <f t="shared" si="4"/>
        <v>0</v>
      </c>
      <c r="K50" s="12">
        <f t="shared" si="4"/>
        <v>0</v>
      </c>
      <c r="L50" s="12">
        <f t="shared" si="4"/>
        <v>1</v>
      </c>
      <c r="M50" s="12">
        <f t="shared" si="4"/>
        <v>1</v>
      </c>
      <c r="N50" s="12">
        <f t="shared" si="4"/>
        <v>1</v>
      </c>
      <c r="O50" s="12">
        <f t="shared" si="4"/>
        <v>0</v>
      </c>
      <c r="P50" s="12">
        <f t="shared" si="4"/>
        <v>1</v>
      </c>
      <c r="Q50" s="12">
        <f t="shared" si="4"/>
        <v>0</v>
      </c>
      <c r="R50" s="12">
        <f t="shared" si="4"/>
        <v>0</v>
      </c>
      <c r="S50" s="12">
        <f t="shared" si="4"/>
        <v>1</v>
      </c>
      <c r="T50" s="12">
        <f t="shared" si="4"/>
        <v>0</v>
      </c>
      <c r="U50" s="12">
        <f t="shared" si="4"/>
        <v>0</v>
      </c>
      <c r="V50" s="12">
        <f t="shared" si="4"/>
        <v>1</v>
      </c>
      <c r="W50" s="12">
        <f t="shared" si="4"/>
        <v>1</v>
      </c>
      <c r="X50" s="12">
        <f t="shared" si="4"/>
        <v>0</v>
      </c>
      <c r="Y50" s="12">
        <f t="shared" si="4"/>
        <v>0</v>
      </c>
      <c r="Z50" s="12">
        <f t="shared" si="4"/>
        <v>1</v>
      </c>
      <c r="AA50" s="12">
        <f t="shared" si="4"/>
        <v>1</v>
      </c>
      <c r="AB50" s="12">
        <f t="shared" si="4"/>
        <v>1</v>
      </c>
      <c r="AC50" s="12">
        <f t="shared" si="4"/>
        <v>0</v>
      </c>
      <c r="AD50" s="21">
        <f t="shared" ref="AD50:AD51" si="5">SUM(E50:AC50)</f>
        <v>13</v>
      </c>
      <c r="AE50" s="15">
        <f>AD50/$AD$52</f>
        <v>0.54166666666666663</v>
      </c>
    </row>
    <row r="51" spans="3:31" ht="18.75" x14ac:dyDescent="0.3">
      <c r="C51" s="1"/>
      <c r="D51" s="43" t="s">
        <v>32</v>
      </c>
      <c r="E51" s="12">
        <f>COUNTIF(E12:E45,"–")</f>
        <v>0</v>
      </c>
      <c r="F51" s="12">
        <f t="shared" ref="F51:AC51" si="6">COUNTIF(F12:F45,"–")</f>
        <v>0</v>
      </c>
      <c r="G51" s="12">
        <f t="shared" si="6"/>
        <v>0</v>
      </c>
      <c r="H51" s="12">
        <f t="shared" si="6"/>
        <v>0</v>
      </c>
      <c r="I51" s="12">
        <f t="shared" si="6"/>
        <v>0</v>
      </c>
      <c r="J51" s="12">
        <f t="shared" si="6"/>
        <v>0</v>
      </c>
      <c r="K51" s="12">
        <f t="shared" si="6"/>
        <v>0</v>
      </c>
      <c r="L51" s="12">
        <f t="shared" si="6"/>
        <v>0</v>
      </c>
      <c r="M51" s="12">
        <f t="shared" si="6"/>
        <v>0</v>
      </c>
      <c r="N51" s="12">
        <f t="shared" si="6"/>
        <v>0</v>
      </c>
      <c r="O51" s="12">
        <f t="shared" si="6"/>
        <v>0</v>
      </c>
      <c r="P51" s="12">
        <f t="shared" si="6"/>
        <v>0</v>
      </c>
      <c r="Q51" s="12">
        <f t="shared" si="6"/>
        <v>0</v>
      </c>
      <c r="R51" s="12">
        <f t="shared" si="6"/>
        <v>0</v>
      </c>
      <c r="S51" s="12">
        <f t="shared" si="6"/>
        <v>0</v>
      </c>
      <c r="T51" s="12">
        <f t="shared" si="6"/>
        <v>0</v>
      </c>
      <c r="U51" s="12">
        <f t="shared" si="6"/>
        <v>0</v>
      </c>
      <c r="V51" s="12">
        <f t="shared" si="6"/>
        <v>0</v>
      </c>
      <c r="W51" s="12">
        <f t="shared" si="6"/>
        <v>0</v>
      </c>
      <c r="X51" s="12">
        <f t="shared" si="6"/>
        <v>0</v>
      </c>
      <c r="Y51" s="12">
        <f t="shared" si="6"/>
        <v>0</v>
      </c>
      <c r="Z51" s="12">
        <f t="shared" si="6"/>
        <v>0</v>
      </c>
      <c r="AA51" s="12">
        <f t="shared" si="6"/>
        <v>0</v>
      </c>
      <c r="AB51" s="12">
        <f t="shared" si="6"/>
        <v>0</v>
      </c>
      <c r="AC51" s="12">
        <f t="shared" si="6"/>
        <v>0</v>
      </c>
      <c r="AD51" s="44">
        <f t="shared" si="5"/>
        <v>0</v>
      </c>
      <c r="AE51" s="17">
        <f t="shared" ref="AE51:AE52" si="7">AD51/$AD$52</f>
        <v>0</v>
      </c>
    </row>
    <row r="52" spans="3:31" x14ac:dyDescent="0.25">
      <c r="C52" s="1"/>
      <c r="D52" s="13" t="s">
        <v>30</v>
      </c>
      <c r="E52" s="22">
        <f t="shared" ref="E52:AD52" si="8">SUM(E49:E51)</f>
        <v>1</v>
      </c>
      <c r="F52" s="22">
        <f t="shared" si="8"/>
        <v>1</v>
      </c>
      <c r="G52" s="22">
        <f t="shared" si="8"/>
        <v>1</v>
      </c>
      <c r="H52" s="22">
        <f t="shared" si="8"/>
        <v>1</v>
      </c>
      <c r="I52" s="22">
        <f t="shared" si="8"/>
        <v>1</v>
      </c>
      <c r="J52" s="22">
        <f t="shared" si="8"/>
        <v>1</v>
      </c>
      <c r="K52" s="22">
        <f t="shared" si="8"/>
        <v>1</v>
      </c>
      <c r="L52" s="22">
        <f t="shared" si="8"/>
        <v>1</v>
      </c>
      <c r="M52" s="22">
        <f t="shared" si="8"/>
        <v>1</v>
      </c>
      <c r="N52" s="22">
        <f t="shared" si="8"/>
        <v>1</v>
      </c>
      <c r="O52" s="22">
        <f t="shared" si="8"/>
        <v>0</v>
      </c>
      <c r="P52" s="22">
        <f t="shared" si="8"/>
        <v>1</v>
      </c>
      <c r="Q52" s="22">
        <f t="shared" si="8"/>
        <v>1</v>
      </c>
      <c r="R52" s="22">
        <f t="shared" si="8"/>
        <v>1</v>
      </c>
      <c r="S52" s="22">
        <f t="shared" si="8"/>
        <v>1</v>
      </c>
      <c r="T52" s="22">
        <f t="shared" si="8"/>
        <v>1</v>
      </c>
      <c r="U52" s="22">
        <f t="shared" si="8"/>
        <v>1</v>
      </c>
      <c r="V52" s="22">
        <f t="shared" si="8"/>
        <v>1</v>
      </c>
      <c r="W52" s="22">
        <f t="shared" si="8"/>
        <v>1</v>
      </c>
      <c r="X52" s="22">
        <f t="shared" si="8"/>
        <v>1</v>
      </c>
      <c r="Y52" s="22">
        <f t="shared" si="8"/>
        <v>1</v>
      </c>
      <c r="Z52" s="22">
        <f t="shared" si="8"/>
        <v>1</v>
      </c>
      <c r="AA52" s="22">
        <f t="shared" si="8"/>
        <v>1</v>
      </c>
      <c r="AB52" s="22">
        <f t="shared" si="8"/>
        <v>1</v>
      </c>
      <c r="AC52" s="22">
        <f t="shared" si="8"/>
        <v>1</v>
      </c>
      <c r="AD52" s="23">
        <f t="shared" si="8"/>
        <v>24</v>
      </c>
      <c r="AE52" s="34">
        <f t="shared" si="7"/>
        <v>1</v>
      </c>
    </row>
    <row r="53" spans="3:31" x14ac:dyDescent="0.25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 x14ac:dyDescent="0.25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 x14ac:dyDescent="0.25">
      <c r="C56" s="1"/>
      <c r="D56" s="1"/>
      <c r="E56" s="192" t="s">
        <v>26</v>
      </c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4"/>
    </row>
    <row r="57" spans="3:31" ht="23.25" customHeight="1" x14ac:dyDescent="0.25">
      <c r="C57" s="1"/>
      <c r="D57" s="1"/>
      <c r="E57" s="195" t="s">
        <v>27</v>
      </c>
      <c r="F57" s="196"/>
      <c r="G57" s="196"/>
      <c r="H57" s="196"/>
      <c r="I57" s="197"/>
      <c r="J57" s="256" t="s">
        <v>28</v>
      </c>
      <c r="K57" s="206"/>
      <c r="L57" s="206"/>
      <c r="M57" s="206"/>
      <c r="N57" s="206"/>
      <c r="O57" s="206"/>
      <c r="P57" s="206"/>
      <c r="Q57" s="206"/>
      <c r="R57" s="206"/>
      <c r="S57" s="206"/>
      <c r="T57" s="207"/>
      <c r="U57" s="233" t="s">
        <v>33</v>
      </c>
      <c r="V57" s="234"/>
      <c r="W57" s="234"/>
      <c r="X57" s="234"/>
      <c r="Y57" s="234"/>
      <c r="Z57" s="234"/>
      <c r="AA57" s="234"/>
      <c r="AB57" s="234"/>
      <c r="AC57" s="235"/>
    </row>
    <row r="58" spans="3:31" x14ac:dyDescent="0.25">
      <c r="C58" s="1"/>
      <c r="D58" s="1"/>
      <c r="E58" s="30" t="s">
        <v>1</v>
      </c>
      <c r="F58" s="30" t="s">
        <v>2</v>
      </c>
      <c r="G58" s="30" t="s">
        <v>6</v>
      </c>
      <c r="H58" s="30" t="s">
        <v>11</v>
      </c>
      <c r="I58" s="30" t="s">
        <v>16</v>
      </c>
      <c r="J58" s="38" t="s">
        <v>3</v>
      </c>
      <c r="K58" s="38" t="s">
        <v>7</v>
      </c>
      <c r="L58" s="38" t="s">
        <v>8</v>
      </c>
      <c r="M58" s="38" t="s">
        <v>12</v>
      </c>
      <c r="N58" s="38" t="s">
        <v>14</v>
      </c>
      <c r="O58" s="38" t="s">
        <v>17</v>
      </c>
      <c r="P58" s="38" t="s">
        <v>18</v>
      </c>
      <c r="Q58" s="38" t="s">
        <v>19</v>
      </c>
      <c r="R58" s="38" t="s">
        <v>21</v>
      </c>
      <c r="S58" s="38" t="s">
        <v>22</v>
      </c>
      <c r="T58" s="39" t="s">
        <v>23</v>
      </c>
      <c r="U58" s="50" t="s">
        <v>4</v>
      </c>
      <c r="V58" s="50" t="s">
        <v>5</v>
      </c>
      <c r="W58" s="50" t="s">
        <v>9</v>
      </c>
      <c r="X58" s="26" t="s">
        <v>10</v>
      </c>
      <c r="Y58" s="26" t="s">
        <v>13</v>
      </c>
      <c r="Z58" s="26" t="s">
        <v>15</v>
      </c>
      <c r="AA58" s="26" t="s">
        <v>20</v>
      </c>
      <c r="AB58" s="26" t="s">
        <v>24</v>
      </c>
      <c r="AC58" s="26" t="s">
        <v>25</v>
      </c>
    </row>
    <row r="59" spans="3:31" x14ac:dyDescent="0.25">
      <c r="C59" s="1"/>
      <c r="D59" s="27" t="s">
        <v>35</v>
      </c>
      <c r="E59" s="182">
        <f>SUM(E49,F49,J49,O49,T49)</f>
        <v>3</v>
      </c>
      <c r="F59" s="183"/>
      <c r="G59" s="183"/>
      <c r="H59" s="183"/>
      <c r="I59" s="184"/>
      <c r="J59" s="182">
        <f>SUM(G49,K49,L49,P49,R49,U49,V49,W49,Y49,Z49,AA49)</f>
        <v>5</v>
      </c>
      <c r="K59" s="183"/>
      <c r="L59" s="183"/>
      <c r="M59" s="183"/>
      <c r="N59" s="183"/>
      <c r="O59" s="183"/>
      <c r="P59" s="183"/>
      <c r="Q59" s="183"/>
      <c r="R59" s="183"/>
      <c r="S59" s="183"/>
      <c r="T59" s="184"/>
      <c r="U59" s="182">
        <f>SUM(H49,I49,M49,N49,Q49,S49,X49,AB49,AC49)</f>
        <v>3</v>
      </c>
      <c r="V59" s="183"/>
      <c r="W59" s="183"/>
      <c r="X59" s="183"/>
      <c r="Y59" s="183"/>
      <c r="Z59" s="183"/>
      <c r="AA59" s="183"/>
      <c r="AB59" s="183"/>
      <c r="AC59" s="184"/>
      <c r="AD59" s="32">
        <f>SUM(E59:AC59)</f>
        <v>11</v>
      </c>
    </row>
    <row r="60" spans="3:31" ht="20.25" customHeight="1" x14ac:dyDescent="0.25">
      <c r="C60" s="1"/>
      <c r="D60" s="75" t="s">
        <v>56</v>
      </c>
      <c r="E60" s="185">
        <f>SUM(E50,F50,J50,O50,T50)</f>
        <v>1</v>
      </c>
      <c r="F60" s="186"/>
      <c r="G60" s="186"/>
      <c r="H60" s="186"/>
      <c r="I60" s="187"/>
      <c r="J60" s="185">
        <f>SUM(G50,K50,L50,P50,R50,U50,V50,W50,Y50,Z50,AA50)</f>
        <v>6</v>
      </c>
      <c r="K60" s="186"/>
      <c r="L60" s="186"/>
      <c r="M60" s="186"/>
      <c r="N60" s="186"/>
      <c r="O60" s="186"/>
      <c r="P60" s="186"/>
      <c r="Q60" s="186"/>
      <c r="R60" s="186"/>
      <c r="S60" s="186"/>
      <c r="T60" s="187"/>
      <c r="U60" s="185">
        <f>SUM(H50,I50,M50,N50,Q50,S50,X50,AB50,AC50)</f>
        <v>6</v>
      </c>
      <c r="V60" s="186"/>
      <c r="W60" s="186"/>
      <c r="X60" s="186"/>
      <c r="Y60" s="186"/>
      <c r="Z60" s="186"/>
      <c r="AA60" s="186"/>
      <c r="AB60" s="186"/>
      <c r="AC60" s="187"/>
      <c r="AD60" s="45">
        <f t="shared" ref="AD60:AD61" si="9">SUM(E60:AC60)</f>
        <v>13</v>
      </c>
    </row>
    <row r="61" spans="3:31" ht="18.75" x14ac:dyDescent="0.3">
      <c r="C61" s="1"/>
      <c r="D61" s="42" t="s">
        <v>32</v>
      </c>
      <c r="E61" s="179">
        <f>SUM(E51,F51,J51,O51,T51)</f>
        <v>0</v>
      </c>
      <c r="F61" s="180"/>
      <c r="G61" s="180"/>
      <c r="H61" s="180"/>
      <c r="I61" s="181"/>
      <c r="J61" s="179">
        <f>SUM(G51,K51,L51,P51,R51,U51,V51,W51,Y51,Z51,AA51)</f>
        <v>0</v>
      </c>
      <c r="K61" s="180"/>
      <c r="L61" s="180"/>
      <c r="M61" s="180"/>
      <c r="N61" s="180"/>
      <c r="O61" s="180"/>
      <c r="P61" s="180"/>
      <c r="Q61" s="180"/>
      <c r="R61" s="180"/>
      <c r="S61" s="180"/>
      <c r="T61" s="181"/>
      <c r="U61" s="179">
        <f>SUM(H51,I51,M51,N51,Q51,S51,X51,AB51,AC51)</f>
        <v>0</v>
      </c>
      <c r="V61" s="180"/>
      <c r="W61" s="180"/>
      <c r="X61" s="180"/>
      <c r="Y61" s="180"/>
      <c r="Z61" s="180"/>
      <c r="AA61" s="180"/>
      <c r="AB61" s="180"/>
      <c r="AC61" s="181"/>
      <c r="AD61" s="46">
        <f t="shared" si="9"/>
        <v>0</v>
      </c>
    </row>
    <row r="62" spans="3:31" x14ac:dyDescent="0.25">
      <c r="C62" s="1"/>
      <c r="D62" s="25" t="s">
        <v>29</v>
      </c>
      <c r="E62" s="253">
        <f>SUM(E59:I61)</f>
        <v>4</v>
      </c>
      <c r="F62" s="254"/>
      <c r="G62" s="254"/>
      <c r="H62" s="254"/>
      <c r="I62" s="255"/>
      <c r="J62" s="253">
        <f>SUM(J59:T61)</f>
        <v>11</v>
      </c>
      <c r="K62" s="254"/>
      <c r="L62" s="254"/>
      <c r="M62" s="254"/>
      <c r="N62" s="254"/>
      <c r="O62" s="254"/>
      <c r="P62" s="254"/>
      <c r="Q62" s="254"/>
      <c r="R62" s="254"/>
      <c r="S62" s="254"/>
      <c r="T62" s="255"/>
      <c r="U62" s="253">
        <f>SUM(U59:AC61)</f>
        <v>9</v>
      </c>
      <c r="V62" s="254"/>
      <c r="W62" s="254"/>
      <c r="X62" s="254"/>
      <c r="Y62" s="254"/>
      <c r="Z62" s="254"/>
      <c r="AA62" s="254"/>
      <c r="AB62" s="254"/>
      <c r="AC62" s="255"/>
      <c r="AD62" s="18">
        <f>SUM(E62:AC62)</f>
        <v>24</v>
      </c>
    </row>
    <row r="63" spans="3:31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8" ht="38.25" customHeight="1" x14ac:dyDescent="0.25">
      <c r="E65" s="47" t="s">
        <v>37</v>
      </c>
      <c r="F65" s="48" t="s">
        <v>28</v>
      </c>
      <c r="G65" s="49" t="s">
        <v>33</v>
      </c>
    </row>
    <row r="66" spans="4:8" x14ac:dyDescent="0.25">
      <c r="D66" s="27" t="s">
        <v>35</v>
      </c>
      <c r="E66" s="33">
        <f>E59/$E$62</f>
        <v>0.75</v>
      </c>
      <c r="F66" s="33">
        <f>J59/$J$62</f>
        <v>0.45454545454545453</v>
      </c>
      <c r="G66" s="33">
        <f>U59/$U$62</f>
        <v>0.33333333333333331</v>
      </c>
    </row>
    <row r="67" spans="4:8" x14ac:dyDescent="0.25">
      <c r="D67" s="75" t="s">
        <v>56</v>
      </c>
      <c r="E67" s="40">
        <f>E60/$E$62</f>
        <v>0.25</v>
      </c>
      <c r="F67" s="40">
        <f>J60/$J$62</f>
        <v>0.54545454545454541</v>
      </c>
      <c r="G67" s="40">
        <f>U60/$U$62</f>
        <v>0.66666666666666663</v>
      </c>
    </row>
    <row r="68" spans="4:8" ht="18.75" x14ac:dyDescent="0.3">
      <c r="D68" s="42" t="s">
        <v>32</v>
      </c>
      <c r="E68" s="16">
        <f>E61/$E$62</f>
        <v>0</v>
      </c>
      <c r="F68" s="16">
        <f>J61/$J$62</f>
        <v>0</v>
      </c>
      <c r="G68" s="16">
        <f>U61/$U$62</f>
        <v>0</v>
      </c>
    </row>
    <row r="69" spans="4:8" x14ac:dyDescent="0.25">
      <c r="E69" s="5">
        <f>SUM(E66:E68)</f>
        <v>1</v>
      </c>
      <c r="F69" s="5">
        <f>SUM(F66:F68)</f>
        <v>1</v>
      </c>
      <c r="G69" s="5">
        <f>SUM(G66:G68)</f>
        <v>1</v>
      </c>
    </row>
    <row r="71" spans="4:8" ht="31.5" hidden="1" customHeight="1" x14ac:dyDescent="0.25">
      <c r="E71" s="47" t="s">
        <v>37</v>
      </c>
      <c r="F71" s="48" t="s">
        <v>28</v>
      </c>
      <c r="G71" s="49" t="s">
        <v>33</v>
      </c>
    </row>
    <row r="72" spans="4:8" hidden="1" x14ac:dyDescent="0.25">
      <c r="D72" s="27" t="s">
        <v>35</v>
      </c>
      <c r="E72" s="35">
        <f>E59/$AD$59</f>
        <v>0.27272727272727271</v>
      </c>
      <c r="F72" s="36">
        <f>J59/$AD$59</f>
        <v>0.45454545454545453</v>
      </c>
      <c r="G72" s="54">
        <f>U59/$AD$59</f>
        <v>0.27272727272727271</v>
      </c>
      <c r="H72" s="5">
        <f>SUM(E72:G72)</f>
        <v>1</v>
      </c>
    </row>
    <row r="73" spans="4:8" hidden="1" x14ac:dyDescent="0.25">
      <c r="D73" s="28" t="s">
        <v>31</v>
      </c>
      <c r="E73" s="35">
        <f>E60/$AD$60</f>
        <v>7.6923076923076927E-2</v>
      </c>
      <c r="F73" s="36">
        <f>J60/$AD$60</f>
        <v>0.46153846153846156</v>
      </c>
      <c r="G73" s="54">
        <f>U60/$AD$60</f>
        <v>0.46153846153846156</v>
      </c>
      <c r="H73" s="5">
        <f t="shared" ref="H73:H75" si="10">SUM(E73:G73)</f>
        <v>1</v>
      </c>
    </row>
    <row r="74" spans="4:8" hidden="1" x14ac:dyDescent="0.25">
      <c r="D74" s="29" t="s">
        <v>34</v>
      </c>
      <c r="E74" s="35" t="e">
        <f>#REF!/#REF!</f>
        <v>#REF!</v>
      </c>
      <c r="F74" s="36" t="e">
        <f>#REF!/#REF!</f>
        <v>#REF!</v>
      </c>
      <c r="G74" s="54" t="e">
        <f>#REF!/#REF!</f>
        <v>#REF!</v>
      </c>
      <c r="H74" s="5" t="e">
        <f>SUM(E74:G74)</f>
        <v>#REF!</v>
      </c>
    </row>
    <row r="75" spans="4:8" ht="18.75" hidden="1" x14ac:dyDescent="0.3">
      <c r="D75" s="42" t="s">
        <v>32</v>
      </c>
      <c r="E75" s="35" t="e">
        <f>E61/$AD$61</f>
        <v>#DIV/0!</v>
      </c>
      <c r="F75" s="36" t="e">
        <f>J61/$AD$61</f>
        <v>#DIV/0!</v>
      </c>
      <c r="G75" s="54" t="e">
        <f>U61/$AD$61</f>
        <v>#DIV/0!</v>
      </c>
      <c r="H75" s="5" t="e">
        <f t="shared" si="10"/>
        <v>#DIV/0!</v>
      </c>
    </row>
    <row r="76" spans="4:8" hidden="1" x14ac:dyDescent="0.25"/>
    <row r="92" spans="4:30" ht="18.75" x14ac:dyDescent="0.3">
      <c r="D92" s="188" t="s">
        <v>71</v>
      </c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</row>
    <row r="93" spans="4:30" ht="33.6" customHeight="1" x14ac:dyDescent="0.25">
      <c r="D93" s="209" t="s">
        <v>83</v>
      </c>
      <c r="E93" s="210"/>
      <c r="F93" s="210"/>
      <c r="G93" s="211"/>
      <c r="H93" s="214" t="s">
        <v>116</v>
      </c>
      <c r="I93" s="214"/>
      <c r="J93" s="214"/>
      <c r="K93" s="214"/>
      <c r="L93" s="214"/>
      <c r="M93" s="214"/>
      <c r="N93" s="214"/>
      <c r="O93" s="214"/>
      <c r="P93" s="214"/>
      <c r="Q93" s="214"/>
      <c r="R93" s="214"/>
      <c r="S93" s="214"/>
      <c r="T93" s="214"/>
      <c r="U93" s="214"/>
      <c r="V93" s="214"/>
      <c r="W93" s="214"/>
      <c r="X93" s="214"/>
      <c r="Y93" s="214"/>
      <c r="Z93" s="214"/>
      <c r="AA93" s="214"/>
      <c r="AB93" s="214"/>
      <c r="AC93" s="214"/>
      <c r="AD93" s="215"/>
    </row>
    <row r="94" spans="4:30" ht="33.6" customHeight="1" x14ac:dyDescent="0.25">
      <c r="D94" s="189" t="s">
        <v>80</v>
      </c>
      <c r="E94" s="189"/>
      <c r="F94" s="189"/>
      <c r="G94" s="189"/>
      <c r="H94" s="212" t="s">
        <v>117</v>
      </c>
      <c r="I94" s="212"/>
      <c r="J94" s="212"/>
      <c r="K94" s="212"/>
      <c r="L94" s="212"/>
      <c r="M94" s="212"/>
      <c r="N94" s="212"/>
      <c r="O94" s="212"/>
      <c r="P94" s="212"/>
      <c r="Q94" s="212"/>
      <c r="R94" s="212"/>
      <c r="S94" s="212"/>
      <c r="T94" s="212"/>
      <c r="U94" s="212"/>
      <c r="V94" s="212"/>
      <c r="W94" s="212"/>
      <c r="X94" s="212"/>
      <c r="Y94" s="212"/>
      <c r="Z94" s="212"/>
      <c r="AA94" s="212"/>
      <c r="AB94" s="212"/>
      <c r="AC94" s="212"/>
      <c r="AD94" s="213"/>
    </row>
    <row r="95" spans="4:30" ht="33.6" customHeight="1" x14ac:dyDescent="0.25">
      <c r="D95" s="189" t="s">
        <v>82</v>
      </c>
      <c r="E95" s="189"/>
      <c r="F95" s="189"/>
      <c r="G95" s="189"/>
      <c r="H95" s="190" t="s">
        <v>118</v>
      </c>
      <c r="I95" s="190"/>
      <c r="J95" s="190"/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1"/>
    </row>
    <row r="96" spans="4:30" ht="33.6" customHeight="1" x14ac:dyDescent="0.25">
      <c r="D96" s="189" t="s">
        <v>70</v>
      </c>
      <c r="E96" s="189"/>
      <c r="F96" s="189"/>
      <c r="G96" s="189"/>
      <c r="H96" s="190" t="s">
        <v>119</v>
      </c>
      <c r="I96" s="190"/>
      <c r="J96" s="190"/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1"/>
    </row>
    <row r="97" spans="4:31" ht="33.6" customHeight="1" x14ac:dyDescent="0.25">
      <c r="D97" s="189" t="s">
        <v>81</v>
      </c>
      <c r="E97" s="189"/>
      <c r="F97" s="189"/>
      <c r="G97" s="189"/>
      <c r="H97" s="190" t="s">
        <v>120</v>
      </c>
      <c r="I97" s="190"/>
      <c r="J97" s="190"/>
      <c r="K97" s="190"/>
      <c r="L97" s="190"/>
      <c r="M97" s="190"/>
      <c r="N97" s="190"/>
      <c r="O97" s="190"/>
      <c r="P97" s="190"/>
      <c r="Q97" s="190"/>
      <c r="R97" s="190"/>
      <c r="S97" s="190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91"/>
    </row>
    <row r="99" spans="4:31" x14ac:dyDescent="0.25">
      <c r="Z99" s="139"/>
      <c r="AA99" s="140"/>
      <c r="AB99" s="140"/>
      <c r="AC99" s="140"/>
      <c r="AD99" s="140"/>
      <c r="AE99" s="141"/>
    </row>
  </sheetData>
  <mergeCells count="43">
    <mergeCell ref="D95:G95"/>
    <mergeCell ref="H95:AD95"/>
    <mergeCell ref="D96:G96"/>
    <mergeCell ref="H96:AD96"/>
    <mergeCell ref="D97:G97"/>
    <mergeCell ref="H97:AD97"/>
    <mergeCell ref="D92:AD92"/>
    <mergeCell ref="D93:G93"/>
    <mergeCell ref="H93:AD93"/>
    <mergeCell ref="D94:G94"/>
    <mergeCell ref="H94:AD94"/>
    <mergeCell ref="U57:AC57"/>
    <mergeCell ref="E59:I59"/>
    <mergeCell ref="E56:AC56"/>
    <mergeCell ref="U59:AC59"/>
    <mergeCell ref="Y10:AC10"/>
    <mergeCell ref="E10:I10"/>
    <mergeCell ref="J10:N10"/>
    <mergeCell ref="O10:S10"/>
    <mergeCell ref="T10:X10"/>
    <mergeCell ref="E61:I61"/>
    <mergeCell ref="E62:I62"/>
    <mergeCell ref="E60:I60"/>
    <mergeCell ref="E57:I57"/>
    <mergeCell ref="J57:T57"/>
    <mergeCell ref="U60:AC60"/>
    <mergeCell ref="U61:AC61"/>
    <mergeCell ref="U62:AC62"/>
    <mergeCell ref="J59:T59"/>
    <mergeCell ref="J60:T60"/>
    <mergeCell ref="J61:T61"/>
    <mergeCell ref="J62:T62"/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</mergeCells>
  <dataValidations count="1">
    <dataValidation type="list" allowBlank="1" showInputMessage="1" showErrorMessage="1" sqref="E12:AC45" xr:uid="{37A8022F-8BA8-444B-8B72-245841CA069A}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PRIMERO SEC</vt:lpstr>
      <vt:lpstr>SEGUNDO SEC</vt:lpstr>
      <vt:lpstr>TERCERO SEC</vt:lpstr>
      <vt:lpstr>CUARTO SEC</vt:lpstr>
      <vt:lpstr>QUINTO SEC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Maricarmen</dc:creator>
  <cp:lastModifiedBy>PC-8</cp:lastModifiedBy>
  <dcterms:created xsi:type="dcterms:W3CDTF">2021-07-15T22:15:18Z</dcterms:created>
  <dcterms:modified xsi:type="dcterms:W3CDTF">2024-04-30T13:16:55Z</dcterms:modified>
</cp:coreProperties>
</file>