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FB2EF9A-5DA8-492A-958B-53938895FFB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ASISTENCIA!$A$1:$AM$30</definedName>
    <definedName name="_xlnm.Print_Area" localSheetId="4">'HORAS EFECTIVAS'!$A$1:$BE$54</definedName>
    <definedName name="_xlnm.Print_Area" localSheetId="2">'REPORTE CONSOLIDADO'!$A$1:$AJ$146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B14" i="4" s="1"/>
  <c r="L7" i="8"/>
  <c r="F8" i="8"/>
  <c r="AA5" i="8"/>
  <c r="H133" i="8" l="1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A133" i="8" l="1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F6" i="8" l="1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7" i="8" l="1"/>
  <c r="B17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8" i="4"/>
  <c r="B18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8" l="1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CB13" i="5"/>
  <c r="AG13" i="4"/>
  <c r="T54" i="8" l="1"/>
  <c r="P54" i="8"/>
  <c r="N54" i="8"/>
  <c r="M54" i="8"/>
  <c r="L54" i="8"/>
  <c r="R54" i="8"/>
  <c r="J54" i="8"/>
  <c r="T26" i="8"/>
  <c r="N26" i="8"/>
  <c r="P26" i="8"/>
  <c r="M26" i="8"/>
  <c r="R26" i="8"/>
  <c r="J26" i="8"/>
  <c r="L26" i="8"/>
  <c r="P126" i="8"/>
  <c r="T126" i="8"/>
  <c r="N126" i="8"/>
  <c r="M126" i="8"/>
  <c r="L126" i="8"/>
  <c r="R126" i="8"/>
  <c r="J126" i="8"/>
  <c r="T46" i="8"/>
  <c r="N46" i="8"/>
  <c r="P46" i="8"/>
  <c r="M46" i="8"/>
  <c r="L46" i="8"/>
  <c r="R46" i="8"/>
  <c r="J46" i="8"/>
  <c r="P132" i="8"/>
  <c r="T132" i="8"/>
  <c r="N132" i="8"/>
  <c r="M132" i="8"/>
  <c r="J132" i="8"/>
  <c r="R132" i="8"/>
  <c r="L132" i="8"/>
  <c r="T34" i="8"/>
  <c r="N34" i="8"/>
  <c r="M34" i="8"/>
  <c r="P34" i="8"/>
  <c r="R34" i="8"/>
  <c r="J34" i="8"/>
  <c r="L34" i="8"/>
  <c r="P98" i="8"/>
  <c r="T98" i="8"/>
  <c r="N98" i="8"/>
  <c r="M98" i="8"/>
  <c r="R98" i="8"/>
  <c r="J98" i="8"/>
  <c r="L98" i="8"/>
  <c r="T23" i="8"/>
  <c r="L23" i="8"/>
  <c r="R23" i="8"/>
  <c r="P23" i="8"/>
  <c r="M23" i="8"/>
  <c r="N23" i="8"/>
  <c r="J23" i="8"/>
  <c r="T39" i="8"/>
  <c r="L39" i="8"/>
  <c r="R39" i="8"/>
  <c r="P39" i="8"/>
  <c r="N39" i="8"/>
  <c r="M39" i="8"/>
  <c r="J39" i="8"/>
  <c r="N55" i="8"/>
  <c r="T55" i="8"/>
  <c r="L55" i="8"/>
  <c r="P55" i="8"/>
  <c r="R55" i="8"/>
  <c r="J55" i="8"/>
  <c r="M55" i="8"/>
  <c r="N71" i="8"/>
  <c r="T71" i="8"/>
  <c r="P71" i="8"/>
  <c r="L71" i="8"/>
  <c r="R71" i="8"/>
  <c r="J71" i="8"/>
  <c r="M71" i="8"/>
  <c r="N87" i="8"/>
  <c r="T87" i="8"/>
  <c r="P87" i="8"/>
  <c r="L87" i="8"/>
  <c r="R87" i="8"/>
  <c r="J87" i="8"/>
  <c r="M87" i="8"/>
  <c r="N103" i="8"/>
  <c r="T103" i="8"/>
  <c r="P103" i="8"/>
  <c r="L103" i="8"/>
  <c r="R103" i="8"/>
  <c r="J103" i="8"/>
  <c r="M103" i="8"/>
  <c r="P122" i="8"/>
  <c r="T122" i="8"/>
  <c r="M122" i="8"/>
  <c r="N122" i="8"/>
  <c r="R122" i="8"/>
  <c r="J122" i="8"/>
  <c r="L122" i="8"/>
  <c r="P44" i="8"/>
  <c r="M44" i="8"/>
  <c r="T44" i="8"/>
  <c r="N44" i="8"/>
  <c r="J44" i="8"/>
  <c r="R44" i="8"/>
  <c r="L44" i="8"/>
  <c r="P84" i="8"/>
  <c r="T84" i="8"/>
  <c r="N84" i="8"/>
  <c r="M84" i="8"/>
  <c r="J84" i="8"/>
  <c r="L84" i="8"/>
  <c r="R84" i="8"/>
  <c r="T113" i="8"/>
  <c r="P113" i="8"/>
  <c r="R113" i="8"/>
  <c r="N113" i="8"/>
  <c r="L113" i="8"/>
  <c r="J113" i="8"/>
  <c r="M113" i="8"/>
  <c r="P24" i="8"/>
  <c r="M24" i="8"/>
  <c r="N24" i="8"/>
  <c r="T24" i="8"/>
  <c r="L24" i="8"/>
  <c r="J24" i="8"/>
  <c r="R24" i="8"/>
  <c r="P48" i="8"/>
  <c r="M48" i="8"/>
  <c r="T48" i="8"/>
  <c r="N48" i="8"/>
  <c r="L48" i="8"/>
  <c r="J48" i="8"/>
  <c r="R48" i="8"/>
  <c r="P76" i="8"/>
  <c r="M76" i="8"/>
  <c r="T76" i="8"/>
  <c r="N76" i="8"/>
  <c r="J76" i="8"/>
  <c r="R76" i="8"/>
  <c r="L76" i="8"/>
  <c r="P104" i="8"/>
  <c r="M104" i="8"/>
  <c r="N104" i="8"/>
  <c r="T104" i="8"/>
  <c r="L104" i="8"/>
  <c r="J104" i="8"/>
  <c r="R104" i="8"/>
  <c r="T33" i="8"/>
  <c r="P33" i="8"/>
  <c r="R33" i="8"/>
  <c r="N33" i="8"/>
  <c r="L33" i="8"/>
  <c r="J33" i="8"/>
  <c r="M33" i="8"/>
  <c r="T49" i="8"/>
  <c r="P49" i="8"/>
  <c r="R49" i="8"/>
  <c r="N49" i="8"/>
  <c r="L49" i="8"/>
  <c r="J49" i="8"/>
  <c r="M49" i="8"/>
  <c r="T65" i="8"/>
  <c r="P65" i="8"/>
  <c r="R65" i="8"/>
  <c r="N65" i="8"/>
  <c r="L65" i="8"/>
  <c r="J65" i="8"/>
  <c r="M65" i="8"/>
  <c r="T81" i="8"/>
  <c r="P81" i="8"/>
  <c r="R81" i="8"/>
  <c r="N81" i="8"/>
  <c r="L81" i="8"/>
  <c r="J81" i="8"/>
  <c r="M81" i="8"/>
  <c r="T97" i="8"/>
  <c r="P97" i="8"/>
  <c r="R97" i="8"/>
  <c r="N97" i="8"/>
  <c r="L97" i="8"/>
  <c r="J97" i="8"/>
  <c r="M97" i="8"/>
  <c r="P114" i="8"/>
  <c r="T114" i="8"/>
  <c r="N114" i="8"/>
  <c r="M114" i="8"/>
  <c r="R114" i="8"/>
  <c r="J114" i="8"/>
  <c r="L114" i="8"/>
  <c r="N111" i="8"/>
  <c r="T111" i="8"/>
  <c r="L111" i="8"/>
  <c r="P111" i="8"/>
  <c r="R111" i="8"/>
  <c r="J111" i="8"/>
  <c r="M111" i="8"/>
  <c r="N127" i="8"/>
  <c r="T127" i="8"/>
  <c r="L127" i="8"/>
  <c r="P127" i="8"/>
  <c r="R127" i="8"/>
  <c r="M127" i="8"/>
  <c r="J127" i="8"/>
  <c r="P86" i="8"/>
  <c r="T86" i="8"/>
  <c r="N86" i="8"/>
  <c r="M86" i="8"/>
  <c r="L86" i="8"/>
  <c r="R86" i="8"/>
  <c r="J86" i="8"/>
  <c r="P74" i="8"/>
  <c r="T74" i="8"/>
  <c r="M74" i="8"/>
  <c r="N74" i="8"/>
  <c r="R74" i="8"/>
  <c r="J74" i="8"/>
  <c r="L74" i="8"/>
  <c r="T38" i="8"/>
  <c r="P38" i="8"/>
  <c r="N38" i="8"/>
  <c r="M38" i="8"/>
  <c r="L38" i="8"/>
  <c r="R38" i="8"/>
  <c r="J38" i="8"/>
  <c r="T42" i="8"/>
  <c r="N42" i="8"/>
  <c r="P42" i="8"/>
  <c r="M42" i="8"/>
  <c r="R42" i="8"/>
  <c r="J42" i="8"/>
  <c r="L42" i="8"/>
  <c r="P78" i="8"/>
  <c r="T78" i="8"/>
  <c r="N78" i="8"/>
  <c r="M78" i="8"/>
  <c r="L78" i="8"/>
  <c r="R78" i="8"/>
  <c r="J78" i="8"/>
  <c r="T50" i="8"/>
  <c r="P50" i="8"/>
  <c r="N50" i="8"/>
  <c r="M50" i="8"/>
  <c r="R50" i="8"/>
  <c r="J50" i="8"/>
  <c r="L50" i="8"/>
  <c r="P116" i="8"/>
  <c r="T116" i="8"/>
  <c r="N116" i="8"/>
  <c r="M116" i="8"/>
  <c r="J116" i="8"/>
  <c r="R116" i="8"/>
  <c r="L116" i="8"/>
  <c r="T27" i="8"/>
  <c r="P27" i="8"/>
  <c r="L27" i="8"/>
  <c r="R27" i="8"/>
  <c r="N27" i="8"/>
  <c r="J27" i="8"/>
  <c r="M27" i="8"/>
  <c r="T43" i="8"/>
  <c r="P43" i="8"/>
  <c r="L43" i="8"/>
  <c r="R43" i="8"/>
  <c r="N43" i="8"/>
  <c r="J43" i="8"/>
  <c r="M43" i="8"/>
  <c r="N59" i="8"/>
  <c r="T59" i="8"/>
  <c r="L59" i="8"/>
  <c r="R59" i="8"/>
  <c r="P59" i="8"/>
  <c r="M59" i="8"/>
  <c r="J59" i="8"/>
  <c r="N75" i="8"/>
  <c r="T75" i="8"/>
  <c r="L75" i="8"/>
  <c r="R75" i="8"/>
  <c r="P75" i="8"/>
  <c r="M75" i="8"/>
  <c r="J75" i="8"/>
  <c r="N91" i="8"/>
  <c r="T91" i="8"/>
  <c r="L91" i="8"/>
  <c r="R91" i="8"/>
  <c r="P91" i="8"/>
  <c r="M91" i="8"/>
  <c r="J91" i="8"/>
  <c r="N107" i="8"/>
  <c r="T107" i="8"/>
  <c r="L107" i="8"/>
  <c r="R107" i="8"/>
  <c r="P107" i="8"/>
  <c r="J107" i="8"/>
  <c r="M107" i="8"/>
  <c r="P128" i="8"/>
  <c r="M128" i="8"/>
  <c r="T128" i="8"/>
  <c r="N128" i="8"/>
  <c r="L128" i="8"/>
  <c r="J128" i="8"/>
  <c r="R128" i="8"/>
  <c r="P52" i="8"/>
  <c r="T52" i="8"/>
  <c r="N52" i="8"/>
  <c r="M52" i="8"/>
  <c r="J52" i="8"/>
  <c r="L52" i="8"/>
  <c r="R52" i="8"/>
  <c r="P92" i="8"/>
  <c r="M92" i="8"/>
  <c r="T92" i="8"/>
  <c r="N92" i="8"/>
  <c r="J92" i="8"/>
  <c r="R92" i="8"/>
  <c r="L92" i="8"/>
  <c r="P118" i="8"/>
  <c r="T118" i="8"/>
  <c r="N118" i="8"/>
  <c r="M118" i="8"/>
  <c r="L118" i="8"/>
  <c r="R118" i="8"/>
  <c r="J118" i="8"/>
  <c r="P32" i="8"/>
  <c r="M32" i="8"/>
  <c r="T32" i="8"/>
  <c r="N32" i="8"/>
  <c r="L32" i="8"/>
  <c r="J32" i="8"/>
  <c r="R32" i="8"/>
  <c r="P56" i="8"/>
  <c r="M56" i="8"/>
  <c r="N56" i="8"/>
  <c r="T56" i="8"/>
  <c r="L56" i="8"/>
  <c r="J56" i="8"/>
  <c r="R56" i="8"/>
  <c r="P80" i="8"/>
  <c r="M80" i="8"/>
  <c r="T80" i="8"/>
  <c r="N80" i="8"/>
  <c r="L80" i="8"/>
  <c r="J80" i="8"/>
  <c r="R80" i="8"/>
  <c r="T17" i="8"/>
  <c r="P17" i="8"/>
  <c r="N17" i="8"/>
  <c r="M17" i="8"/>
  <c r="L17" i="8"/>
  <c r="J17" i="8"/>
  <c r="T21" i="8"/>
  <c r="R21" i="8"/>
  <c r="P21" i="8"/>
  <c r="N21" i="8"/>
  <c r="L21" i="8"/>
  <c r="M21" i="8"/>
  <c r="J21" i="8"/>
  <c r="T37" i="8"/>
  <c r="R37" i="8"/>
  <c r="P37" i="8"/>
  <c r="N37" i="8"/>
  <c r="L37" i="8"/>
  <c r="M37" i="8"/>
  <c r="J37" i="8"/>
  <c r="T53" i="8"/>
  <c r="P53" i="8"/>
  <c r="R53" i="8"/>
  <c r="L53" i="8"/>
  <c r="N53" i="8"/>
  <c r="M53" i="8"/>
  <c r="J53" i="8"/>
  <c r="T69" i="8"/>
  <c r="P69" i="8"/>
  <c r="R69" i="8"/>
  <c r="L69" i="8"/>
  <c r="N69" i="8"/>
  <c r="M69" i="8"/>
  <c r="J69" i="8"/>
  <c r="T85" i="8"/>
  <c r="P85" i="8"/>
  <c r="R85" i="8"/>
  <c r="L85" i="8"/>
  <c r="N85" i="8"/>
  <c r="M85" i="8"/>
  <c r="J85" i="8"/>
  <c r="T101" i="8"/>
  <c r="P101" i="8"/>
  <c r="R101" i="8"/>
  <c r="L101" i="8"/>
  <c r="N101" i="8"/>
  <c r="M101" i="8"/>
  <c r="J101" i="8"/>
  <c r="P120" i="8"/>
  <c r="M120" i="8"/>
  <c r="N120" i="8"/>
  <c r="T120" i="8"/>
  <c r="L120" i="8"/>
  <c r="J120" i="8"/>
  <c r="R120" i="8"/>
  <c r="N115" i="8"/>
  <c r="T115" i="8"/>
  <c r="L115" i="8"/>
  <c r="P115" i="8"/>
  <c r="R115" i="8"/>
  <c r="J115" i="8"/>
  <c r="M115" i="8"/>
  <c r="N131" i="8"/>
  <c r="T131" i="8"/>
  <c r="L131" i="8"/>
  <c r="P131" i="8"/>
  <c r="R131" i="8"/>
  <c r="J131" i="8"/>
  <c r="M131" i="8"/>
  <c r="P102" i="8"/>
  <c r="T102" i="8"/>
  <c r="N102" i="8"/>
  <c r="M102" i="8"/>
  <c r="L102" i="8"/>
  <c r="R102" i="8"/>
  <c r="J102" i="8"/>
  <c r="P106" i="8"/>
  <c r="T106" i="8"/>
  <c r="M106" i="8"/>
  <c r="N106" i="8"/>
  <c r="R106" i="8"/>
  <c r="J106" i="8"/>
  <c r="L106" i="8"/>
  <c r="P70" i="8"/>
  <c r="T70" i="8"/>
  <c r="N70" i="8"/>
  <c r="M70" i="8"/>
  <c r="L70" i="8"/>
  <c r="R70" i="8"/>
  <c r="J70" i="8"/>
  <c r="T58" i="8"/>
  <c r="P58" i="8"/>
  <c r="M58" i="8"/>
  <c r="N58" i="8"/>
  <c r="R58" i="8"/>
  <c r="J58" i="8"/>
  <c r="L58" i="8"/>
  <c r="P94" i="8"/>
  <c r="T94" i="8"/>
  <c r="N94" i="8"/>
  <c r="M94" i="8"/>
  <c r="L94" i="8"/>
  <c r="R94" i="8"/>
  <c r="J94" i="8"/>
  <c r="P66" i="8"/>
  <c r="T66" i="8"/>
  <c r="N66" i="8"/>
  <c r="M66" i="8"/>
  <c r="R66" i="8"/>
  <c r="J66" i="8"/>
  <c r="L66" i="8"/>
  <c r="T31" i="8"/>
  <c r="L31" i="8"/>
  <c r="P31" i="8"/>
  <c r="R31" i="8"/>
  <c r="N31" i="8"/>
  <c r="J31" i="8"/>
  <c r="M31" i="8"/>
  <c r="N47" i="8"/>
  <c r="T47" i="8"/>
  <c r="L47" i="8"/>
  <c r="P47" i="8"/>
  <c r="R47" i="8"/>
  <c r="J47" i="8"/>
  <c r="M47" i="8"/>
  <c r="N63" i="8"/>
  <c r="T63" i="8"/>
  <c r="L63" i="8"/>
  <c r="P63" i="8"/>
  <c r="R63" i="8"/>
  <c r="J63" i="8"/>
  <c r="M63" i="8"/>
  <c r="N79" i="8"/>
  <c r="T79" i="8"/>
  <c r="L79" i="8"/>
  <c r="P79" i="8"/>
  <c r="R79" i="8"/>
  <c r="J79" i="8"/>
  <c r="M79" i="8"/>
  <c r="N95" i="8"/>
  <c r="T95" i="8"/>
  <c r="L95" i="8"/>
  <c r="P95" i="8"/>
  <c r="R95" i="8"/>
  <c r="J95" i="8"/>
  <c r="M95" i="8"/>
  <c r="P112" i="8"/>
  <c r="M112" i="8"/>
  <c r="T112" i="8"/>
  <c r="N112" i="8"/>
  <c r="L112" i="8"/>
  <c r="J112" i="8"/>
  <c r="R112" i="8"/>
  <c r="T133" i="8"/>
  <c r="P133" i="8"/>
  <c r="R133" i="8"/>
  <c r="L133" i="8"/>
  <c r="N133" i="8"/>
  <c r="M133" i="8"/>
  <c r="J133" i="8"/>
  <c r="P20" i="8"/>
  <c r="T20" i="8"/>
  <c r="M20" i="8"/>
  <c r="N20" i="8"/>
  <c r="J20" i="8"/>
  <c r="L20" i="8"/>
  <c r="R20" i="8"/>
  <c r="P64" i="8"/>
  <c r="M64" i="8"/>
  <c r="T64" i="8"/>
  <c r="N64" i="8"/>
  <c r="L64" i="8"/>
  <c r="J64" i="8"/>
  <c r="R64" i="8"/>
  <c r="P100" i="8"/>
  <c r="T100" i="8"/>
  <c r="N100" i="8"/>
  <c r="M100" i="8"/>
  <c r="J100" i="8"/>
  <c r="L100" i="8"/>
  <c r="R100" i="8"/>
  <c r="P124" i="8"/>
  <c r="M124" i="8"/>
  <c r="T124" i="8"/>
  <c r="N124" i="8"/>
  <c r="J124" i="8"/>
  <c r="L124" i="8"/>
  <c r="R124" i="8"/>
  <c r="P36" i="8"/>
  <c r="T36" i="8"/>
  <c r="M36" i="8"/>
  <c r="N36" i="8"/>
  <c r="J36" i="8"/>
  <c r="L36" i="8"/>
  <c r="R36" i="8"/>
  <c r="P60" i="8"/>
  <c r="M60" i="8"/>
  <c r="T60" i="8"/>
  <c r="N60" i="8"/>
  <c r="J60" i="8"/>
  <c r="L60" i="8"/>
  <c r="R60" i="8"/>
  <c r="P88" i="8"/>
  <c r="M88" i="8"/>
  <c r="N88" i="8"/>
  <c r="T88" i="8"/>
  <c r="L88" i="8"/>
  <c r="J88" i="8"/>
  <c r="R88" i="8"/>
  <c r="T25" i="8"/>
  <c r="R25" i="8"/>
  <c r="N25" i="8"/>
  <c r="P25" i="8"/>
  <c r="L25" i="8"/>
  <c r="J25" i="8"/>
  <c r="M25" i="8"/>
  <c r="T41" i="8"/>
  <c r="R41" i="8"/>
  <c r="N41" i="8"/>
  <c r="P41" i="8"/>
  <c r="L41" i="8"/>
  <c r="J41" i="8"/>
  <c r="M41" i="8"/>
  <c r="T57" i="8"/>
  <c r="P57" i="8"/>
  <c r="N57" i="8"/>
  <c r="R57" i="8"/>
  <c r="L57" i="8"/>
  <c r="J57" i="8"/>
  <c r="M57" i="8"/>
  <c r="T73" i="8"/>
  <c r="P73" i="8"/>
  <c r="N73" i="8"/>
  <c r="R73" i="8"/>
  <c r="L73" i="8"/>
  <c r="J73" i="8"/>
  <c r="M73" i="8"/>
  <c r="T89" i="8"/>
  <c r="P89" i="8"/>
  <c r="N89" i="8"/>
  <c r="R89" i="8"/>
  <c r="L89" i="8"/>
  <c r="J89" i="8"/>
  <c r="M89" i="8"/>
  <c r="T105" i="8"/>
  <c r="P105" i="8"/>
  <c r="N105" i="8"/>
  <c r="R105" i="8"/>
  <c r="L105" i="8"/>
  <c r="J105" i="8"/>
  <c r="M105" i="8"/>
  <c r="T125" i="8"/>
  <c r="P125" i="8"/>
  <c r="R125" i="8"/>
  <c r="N125" i="8"/>
  <c r="L125" i="8"/>
  <c r="M125" i="8"/>
  <c r="J125" i="8"/>
  <c r="N119" i="8"/>
  <c r="T119" i="8"/>
  <c r="P119" i="8"/>
  <c r="L119" i="8"/>
  <c r="R119" i="8"/>
  <c r="M119" i="8"/>
  <c r="J119" i="8"/>
  <c r="T22" i="8"/>
  <c r="P22" i="8"/>
  <c r="N22" i="8"/>
  <c r="M22" i="8"/>
  <c r="L22" i="8"/>
  <c r="R22" i="8"/>
  <c r="J22" i="8"/>
  <c r="P62" i="8"/>
  <c r="T62" i="8"/>
  <c r="N62" i="8"/>
  <c r="M62" i="8"/>
  <c r="L62" i="8"/>
  <c r="R62" i="8"/>
  <c r="J62" i="8"/>
  <c r="T121" i="8"/>
  <c r="P121" i="8"/>
  <c r="N121" i="8"/>
  <c r="R121" i="8"/>
  <c r="L121" i="8"/>
  <c r="J121" i="8"/>
  <c r="M121" i="8"/>
  <c r="P90" i="8"/>
  <c r="T90" i="8"/>
  <c r="M90" i="8"/>
  <c r="N90" i="8"/>
  <c r="R90" i="8"/>
  <c r="J90" i="8"/>
  <c r="L90" i="8"/>
  <c r="T30" i="8"/>
  <c r="N30" i="8"/>
  <c r="P30" i="8"/>
  <c r="M30" i="8"/>
  <c r="L30" i="8"/>
  <c r="R30" i="8"/>
  <c r="J30" i="8"/>
  <c r="P110" i="8"/>
  <c r="T110" i="8"/>
  <c r="N110" i="8"/>
  <c r="M110" i="8"/>
  <c r="L110" i="8"/>
  <c r="R110" i="8"/>
  <c r="J110" i="8"/>
  <c r="T18" i="8"/>
  <c r="N18" i="8"/>
  <c r="M18" i="8"/>
  <c r="P18" i="8"/>
  <c r="R18" i="8"/>
  <c r="L18" i="8"/>
  <c r="J18" i="8"/>
  <c r="P82" i="8"/>
  <c r="T82" i="8"/>
  <c r="N82" i="8"/>
  <c r="M82" i="8"/>
  <c r="R82" i="8"/>
  <c r="J82" i="8"/>
  <c r="L82" i="8"/>
  <c r="T19" i="8"/>
  <c r="P19" i="8"/>
  <c r="R19" i="8"/>
  <c r="J19" i="8"/>
  <c r="L19" i="8"/>
  <c r="M19" i="8"/>
  <c r="N19" i="8"/>
  <c r="T35" i="8"/>
  <c r="L35" i="8"/>
  <c r="P35" i="8"/>
  <c r="R35" i="8"/>
  <c r="N35" i="8"/>
  <c r="J35" i="8"/>
  <c r="M35" i="8"/>
  <c r="N51" i="8"/>
  <c r="T51" i="8"/>
  <c r="L51" i="8"/>
  <c r="R51" i="8"/>
  <c r="P51" i="8"/>
  <c r="J51" i="8"/>
  <c r="M51" i="8"/>
  <c r="N67" i="8"/>
  <c r="T67" i="8"/>
  <c r="L67" i="8"/>
  <c r="P67" i="8"/>
  <c r="R67" i="8"/>
  <c r="M67" i="8"/>
  <c r="J67" i="8"/>
  <c r="N83" i="8"/>
  <c r="T83" i="8"/>
  <c r="L83" i="8"/>
  <c r="P83" i="8"/>
  <c r="R83" i="8"/>
  <c r="M83" i="8"/>
  <c r="J83" i="8"/>
  <c r="N99" i="8"/>
  <c r="T99" i="8"/>
  <c r="L99" i="8"/>
  <c r="P99" i="8"/>
  <c r="R99" i="8"/>
  <c r="M99" i="8"/>
  <c r="J99" i="8"/>
  <c r="T117" i="8"/>
  <c r="P117" i="8"/>
  <c r="R117" i="8"/>
  <c r="L117" i="8"/>
  <c r="N117" i="8"/>
  <c r="M117" i="8"/>
  <c r="J117" i="8"/>
  <c r="P28" i="8"/>
  <c r="M28" i="8"/>
  <c r="T28" i="8"/>
  <c r="N28" i="8"/>
  <c r="J28" i="8"/>
  <c r="R28" i="8"/>
  <c r="L28" i="8"/>
  <c r="P72" i="8"/>
  <c r="M72" i="8"/>
  <c r="N72" i="8"/>
  <c r="T72" i="8"/>
  <c r="L72" i="8"/>
  <c r="J72" i="8"/>
  <c r="R72" i="8"/>
  <c r="P108" i="8"/>
  <c r="M108" i="8"/>
  <c r="T108" i="8"/>
  <c r="N108" i="8"/>
  <c r="J108" i="8"/>
  <c r="R108" i="8"/>
  <c r="L108" i="8"/>
  <c r="T129" i="8"/>
  <c r="P129" i="8"/>
  <c r="R129" i="8"/>
  <c r="N129" i="8"/>
  <c r="L129" i="8"/>
  <c r="J129" i="8"/>
  <c r="M129" i="8"/>
  <c r="P40" i="8"/>
  <c r="M40" i="8"/>
  <c r="N40" i="8"/>
  <c r="T40" i="8"/>
  <c r="L40" i="8"/>
  <c r="J40" i="8"/>
  <c r="R40" i="8"/>
  <c r="P68" i="8"/>
  <c r="T68" i="8"/>
  <c r="N68" i="8"/>
  <c r="M68" i="8"/>
  <c r="J68" i="8"/>
  <c r="L68" i="8"/>
  <c r="R68" i="8"/>
  <c r="P96" i="8"/>
  <c r="M96" i="8"/>
  <c r="T96" i="8"/>
  <c r="N96" i="8"/>
  <c r="L96" i="8"/>
  <c r="J96" i="8"/>
  <c r="R96" i="8"/>
  <c r="T29" i="8"/>
  <c r="R29" i="8"/>
  <c r="N29" i="8"/>
  <c r="L29" i="8"/>
  <c r="P29" i="8"/>
  <c r="M29" i="8"/>
  <c r="J29" i="8"/>
  <c r="T45" i="8"/>
  <c r="R45" i="8"/>
  <c r="N45" i="8"/>
  <c r="L45" i="8"/>
  <c r="P45" i="8"/>
  <c r="M45" i="8"/>
  <c r="J45" i="8"/>
  <c r="T61" i="8"/>
  <c r="P61" i="8"/>
  <c r="R61" i="8"/>
  <c r="N61" i="8"/>
  <c r="L61" i="8"/>
  <c r="M61" i="8"/>
  <c r="J61" i="8"/>
  <c r="T77" i="8"/>
  <c r="P77" i="8"/>
  <c r="R77" i="8"/>
  <c r="N77" i="8"/>
  <c r="L77" i="8"/>
  <c r="M77" i="8"/>
  <c r="J77" i="8"/>
  <c r="T93" i="8"/>
  <c r="P93" i="8"/>
  <c r="R93" i="8"/>
  <c r="N93" i="8"/>
  <c r="L93" i="8"/>
  <c r="M93" i="8"/>
  <c r="J93" i="8"/>
  <c r="T109" i="8"/>
  <c r="P109" i="8"/>
  <c r="R109" i="8"/>
  <c r="N109" i="8"/>
  <c r="L109" i="8"/>
  <c r="M109" i="8"/>
  <c r="J109" i="8"/>
  <c r="P130" i="8"/>
  <c r="T130" i="8"/>
  <c r="N130" i="8"/>
  <c r="M130" i="8"/>
  <c r="R130" i="8"/>
  <c r="J130" i="8"/>
  <c r="L130" i="8"/>
  <c r="N123" i="8"/>
  <c r="T123" i="8"/>
  <c r="L123" i="8"/>
  <c r="R123" i="8"/>
  <c r="P123" i="8"/>
  <c r="J123" i="8"/>
  <c r="M123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23" i="8" l="1"/>
  <c r="AK130" i="8"/>
  <c r="AK129" i="8"/>
  <c r="AK121" i="8"/>
  <c r="AK112" i="8"/>
  <c r="AK63" i="8"/>
  <c r="AK66" i="8"/>
  <c r="AK64" i="8"/>
  <c r="AK131" i="8"/>
  <c r="AK115" i="8"/>
  <c r="AK120" i="8"/>
  <c r="AK128" i="8"/>
  <c r="AK39" i="8"/>
  <c r="AK23" i="8"/>
  <c r="AK46" i="8"/>
  <c r="AK126" i="8"/>
  <c r="AK54" i="8"/>
  <c r="AK25" i="8"/>
  <c r="AK35" i="8"/>
  <c r="AK57" i="8"/>
  <c r="AK41" i="8"/>
  <c r="AK47" i="8"/>
  <c r="AK31" i="8"/>
  <c r="AK58" i="8"/>
  <c r="AK56" i="8"/>
  <c r="AK32" i="8"/>
  <c r="AK43" i="8"/>
  <c r="AK27" i="8"/>
  <c r="AK50" i="8"/>
  <c r="AK42" i="8"/>
  <c r="AK40" i="8"/>
  <c r="AK51" i="8"/>
  <c r="AK96" i="8"/>
  <c r="AK72" i="8"/>
  <c r="AK73" i="8"/>
  <c r="AK88" i="8"/>
  <c r="AK79" i="8"/>
  <c r="AK82" i="8"/>
  <c r="AK90" i="8"/>
  <c r="AK89" i="8"/>
  <c r="AK95" i="8"/>
  <c r="AK80" i="8"/>
  <c r="AK105" i="8"/>
  <c r="AK106" i="8"/>
  <c r="AK107" i="8"/>
  <c r="AK74" i="8"/>
  <c r="AK111" i="8"/>
  <c r="AK114" i="8"/>
  <c r="AK97" i="8"/>
  <c r="AK81" i="8"/>
  <c r="AK65" i="8"/>
  <c r="AK49" i="8"/>
  <c r="AK33" i="8"/>
  <c r="AK104" i="8"/>
  <c r="AK48" i="8"/>
  <c r="AK24" i="8"/>
  <c r="AK113" i="8"/>
  <c r="AK109" i="8"/>
  <c r="AK93" i="8"/>
  <c r="AK77" i="8"/>
  <c r="AK61" i="8"/>
  <c r="AK45" i="8"/>
  <c r="AK29" i="8"/>
  <c r="AK117" i="8"/>
  <c r="AK99" i="8"/>
  <c r="AK83" i="8"/>
  <c r="AK67" i="8"/>
  <c r="AK18" i="8"/>
  <c r="AK110" i="8"/>
  <c r="AK30" i="8"/>
  <c r="AK62" i="8"/>
  <c r="AK22" i="8"/>
  <c r="AK119" i="8"/>
  <c r="AK125" i="8"/>
  <c r="AK133" i="8"/>
  <c r="AK94" i="8"/>
  <c r="AK70" i="8"/>
  <c r="AK102" i="8"/>
  <c r="AK101" i="8"/>
  <c r="AK85" i="8"/>
  <c r="AK69" i="8"/>
  <c r="AK53" i="8"/>
  <c r="AK37" i="8"/>
  <c r="AK21" i="8"/>
  <c r="AK17" i="8"/>
  <c r="AK118" i="8"/>
  <c r="AK91" i="8"/>
  <c r="AK75" i="8"/>
  <c r="AK59" i="8"/>
  <c r="AK78" i="8"/>
  <c r="AK38" i="8"/>
  <c r="AK86" i="8"/>
  <c r="AK127" i="8"/>
  <c r="AK122" i="8"/>
  <c r="AK103" i="8"/>
  <c r="AK87" i="8"/>
  <c r="AK71" i="8"/>
  <c r="AK55" i="8"/>
  <c r="AK98" i="8"/>
  <c r="AK34" i="8"/>
  <c r="AK26" i="8"/>
  <c r="AK68" i="8"/>
  <c r="AK108" i="8"/>
  <c r="AK28" i="8"/>
  <c r="AK60" i="8"/>
  <c r="AK36" i="8"/>
  <c r="AK124" i="8"/>
  <c r="AK100" i="8"/>
  <c r="AK20" i="8"/>
  <c r="AK92" i="8"/>
  <c r="AK52" i="8"/>
  <c r="AK116" i="8"/>
  <c r="AK76" i="8"/>
  <c r="AK84" i="8"/>
  <c r="AK44" i="8"/>
  <c r="AK132" i="8"/>
  <c r="AK19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9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8" l="1"/>
  <c r="AT45" i="5"/>
</calcChain>
</file>

<file path=xl/sharedStrings.xml><?xml version="1.0" encoding="utf-8"?>
<sst xmlns="http://schemas.openxmlformats.org/spreadsheetml/2006/main" count="1831" uniqueCount="950">
  <si>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</si>
  <si>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</si>
  <si>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</si>
  <si>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</si>
  <si>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</si>
  <si>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</si>
  <si>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</si>
  <si>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</si>
  <si>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</si>
  <si>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</si>
  <si>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</si>
  <si>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</si>
  <si>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</si>
  <si>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</si>
  <si>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</si>
  <si>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</si>
  <si>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</si>
  <si>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</si>
  <si>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</si>
  <si>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</si>
  <si>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</si>
  <si>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</si>
  <si>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</si>
  <si>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</si>
  <si>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</si>
  <si>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</si>
  <si>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</si>
  <si>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</si>
  <si>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</si>
  <si>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</si>
  <si>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</si>
  <si>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</si>
  <si>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</si>
  <si>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</si>
  <si>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</si>
  <si>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</si>
  <si>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</si>
  <si>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</si>
  <si>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</si>
  <si>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</si>
  <si>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</si>
  <si>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</si>
  <si>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</si>
  <si>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</si>
  <si>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</si>
  <si>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</si>
  <si>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</si>
  <si>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</si>
  <si>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</si>
  <si>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</si>
  <si>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</si>
  <si>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</si>
  <si>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</si>
  <si>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</si>
  <si>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</si>
  <si>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</si>
  <si>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</si>
  <si>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</si>
  <si>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</si>
  <si>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</si>
  <si>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</si>
  <si>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</si>
  <si>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</si>
  <si>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</si>
  <si>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</si>
  <si>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</si>
  <si>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</si>
  <si>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</si>
  <si>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</si>
  <si>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</si>
  <si>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</si>
  <si>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</si>
  <si>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</si>
  <si>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</si>
  <si>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</si>
  <si>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</si>
  <si>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</si>
  <si>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</si>
  <si>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</si>
  <si>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</si>
  <si>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</si>
  <si>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</si>
  <si>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</si>
  <si>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</si>
  <si>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</si>
  <si>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</si>
  <si>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</si>
  <si>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</si>
  <si>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</si>
  <si>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</si>
  <si>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</si>
  <si>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</si>
  <si>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</si>
  <si>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</si>
  <si>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</si>
  <si>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</si>
  <si>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</si>
  <si>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</si>
  <si>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</si>
  <si>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</si>
  <si>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</si>
  <si>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</si>
  <si>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</si>
  <si>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</si>
  <si>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</si>
  <si>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</si>
  <si>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</si>
  <si>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</si>
  <si>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</si>
  <si>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</si>
  <si>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</si>
  <si>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</si>
  <si>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</si>
  <si>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</si>
  <si>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</si>
  <si>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</si>
  <si>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</si>
  <si>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</si>
  <si>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</si>
  <si>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</si>
  <si>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</si>
  <si>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</si>
  <si>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</si>
  <si>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</si>
  <si>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</si>
  <si>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</si>
  <si>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</si>
  <si>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</si>
  <si>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</si>
  <si>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</si>
  <si>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</si>
  <si>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</si>
  <si>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</si>
  <si>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</si>
  <si>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</si>
  <si>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</si>
  <si>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</si>
  <si>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</si>
  <si>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</si>
  <si>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</si>
  <si>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</si>
  <si>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</si>
  <si>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</si>
  <si>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</si>
  <si>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</si>
  <si>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</si>
  <si>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</si>
  <si>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</si>
  <si>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</si>
  <si>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</si>
  <si>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</si>
  <si>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</si>
  <si>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</si>
  <si>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</si>
  <si>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</si>
  <si>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</si>
  <si>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</si>
  <si>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</si>
  <si>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</si>
  <si>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</si>
  <si>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</si>
  <si>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</si>
  <si>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</si>
  <si>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</si>
  <si>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</si>
  <si>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</si>
  <si>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</si>
  <si>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</si>
  <si>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</si>
  <si>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</si>
  <si>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</si>
  <si>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</si>
  <si>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</si>
  <si>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</si>
  <si>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</si>
  <si>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</si>
  <si>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</si>
  <si>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</si>
  <si>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</si>
  <si>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</si>
  <si>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</si>
  <si>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</si>
  <si>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</si>
  <si>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</si>
  <si>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</si>
  <si>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</si>
  <si>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</si>
  <si>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</si>
  <si>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</si>
  <si>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</si>
  <si>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</si>
  <si>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</si>
  <si>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</si>
  <si>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</si>
  <si>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</si>
  <si>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</si>
  <si>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</si>
  <si>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</si>
  <si>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</si>
  <si>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</si>
  <si>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</si>
  <si>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</si>
  <si>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</si>
  <si>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</si>
  <si>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</si>
  <si>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</si>
  <si>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</si>
  <si>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</si>
  <si>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</si>
  <si>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</si>
  <si>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</si>
  <si>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</si>
  <si>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</si>
  <si>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</si>
  <si>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</si>
  <si>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</si>
  <si>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</si>
  <si>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</si>
  <si>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</si>
  <si>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</si>
  <si>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</si>
  <si>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</si>
  <si>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</si>
  <si>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</si>
  <si>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</si>
  <si>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</si>
  <si>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</si>
  <si>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</si>
  <si>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</si>
  <si>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</si>
  <si>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</si>
  <si>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</si>
  <si>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</si>
  <si>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</si>
  <si>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</si>
  <si>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</si>
  <si>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</si>
  <si>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</si>
  <si>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</si>
  <si>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</si>
  <si>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</si>
  <si>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</si>
  <si>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</si>
  <si>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</si>
  <si>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</si>
  <si>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</si>
  <si>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</si>
  <si>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</si>
  <si>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</si>
  <si>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</si>
  <si>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</si>
  <si>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</si>
  <si>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</si>
  <si>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</si>
  <si>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</si>
  <si>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</si>
  <si>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</si>
  <si>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</si>
  <si>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</si>
  <si>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</si>
  <si>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</si>
  <si>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</si>
  <si>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</si>
  <si>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</si>
  <si>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</si>
  <si>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</si>
  <si>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</si>
  <si>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</si>
  <si>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</si>
  <si>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</si>
  <si>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</si>
  <si>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</si>
  <si>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</si>
  <si>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</si>
  <si>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</si>
  <si>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</si>
  <si>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</si>
  <si>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</si>
  <si>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</si>
  <si>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</si>
  <si>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</si>
  <si>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</si>
  <si>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</si>
  <si>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</si>
  <si>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</si>
  <si>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</si>
  <si>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</si>
  <si>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</si>
  <si>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</si>
  <si>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</si>
  <si>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</si>
  <si>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</si>
  <si>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</si>
  <si>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</si>
  <si>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</si>
  <si>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</si>
  <si>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</si>
  <si>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</si>
  <si>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</si>
  <si>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</si>
  <si>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</si>
  <si>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</si>
  <si>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</si>
  <si>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</si>
  <si>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</si>
  <si>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</si>
  <si>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</si>
  <si>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</si>
  <si>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</si>
  <si>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</si>
  <si>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</si>
  <si>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</si>
  <si>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</si>
  <si>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</si>
  <si>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</si>
  <si>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</si>
  <si>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</si>
  <si>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</si>
  <si>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</si>
  <si>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</si>
  <si>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</si>
  <si>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</si>
  <si>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</si>
  <si>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</si>
  <si>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</si>
  <si>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</si>
  <si>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</si>
  <si>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</si>
  <si>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</si>
  <si>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</si>
  <si>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</si>
  <si>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</si>
  <si>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</si>
  <si>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</si>
  <si>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</si>
  <si>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</si>
  <si>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</si>
  <si>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</si>
  <si>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</si>
  <si>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</si>
  <si>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</si>
  <si>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</si>
  <si>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</si>
  <si>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</si>
  <si>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</si>
  <si>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</si>
  <si>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</si>
  <si>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</si>
  <si>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</si>
  <si>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</si>
  <si>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</si>
  <si>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</si>
  <si>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</si>
  <si>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</si>
  <si>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</si>
  <si>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</si>
  <si>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</si>
  <si>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</si>
  <si>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</si>
  <si>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</si>
  <si>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</si>
  <si>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</si>
  <si>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</si>
  <si>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</si>
  <si>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</si>
  <si>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</si>
  <si>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</si>
  <si>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</si>
  <si>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</si>
  <si>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</si>
  <si>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</si>
  <si>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</si>
  <si>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</si>
  <si>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</si>
  <si>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</si>
  <si>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</si>
  <si>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</si>
  <si>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</si>
  <si>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</si>
  <si>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</si>
  <si>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</si>
  <si>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</si>
  <si>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</si>
  <si>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</si>
  <si>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</si>
  <si>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</si>
  <si>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</si>
  <si>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</si>
  <si>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</si>
  <si>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</si>
  <si>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</si>
  <si>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</si>
  <si>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</si>
  <si>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</si>
  <si>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</si>
  <si>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</si>
  <si>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</si>
  <si>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</si>
  <si>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</si>
  <si>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</si>
  <si>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</si>
  <si>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</si>
  <si>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</si>
  <si>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</si>
  <si>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</si>
  <si>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</si>
  <si>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</si>
  <si>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</si>
  <si>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</si>
  <si>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</si>
  <si>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</si>
  <si>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</si>
  <si>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</si>
  <si>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</si>
  <si>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</si>
  <si>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</si>
  <si>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</si>
  <si>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</si>
  <si>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</si>
  <si>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</si>
  <si>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</si>
  <si>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</si>
  <si>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</si>
  <si>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</si>
  <si>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</si>
  <si>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</si>
  <si>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</si>
  <si>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</si>
  <si>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</si>
  <si>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</si>
  <si>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</si>
  <si>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</si>
  <si>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</si>
  <si>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</si>
  <si>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</si>
  <si>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</si>
  <si>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</si>
  <si>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</si>
  <si>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</si>
  <si>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</si>
  <si>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</si>
  <si>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</si>
  <si>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</si>
  <si>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</si>
  <si>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</si>
  <si>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</si>
  <si>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</si>
  <si>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</si>
  <si>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</si>
  <si>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</si>
  <si>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</si>
  <si>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</si>
  <si>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</si>
  <si>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</si>
  <si>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</si>
  <si>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</si>
  <si>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</si>
  <si>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</si>
  <si>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</si>
  <si>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</si>
  <si>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</si>
  <si>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</si>
  <si>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</si>
  <si>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</si>
  <si>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</si>
  <si>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</si>
  <si>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</si>
  <si>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</si>
  <si>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</si>
  <si>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</si>
  <si>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</si>
  <si>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</si>
  <si>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</si>
  <si>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</si>
  <si>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</si>
  <si>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</si>
  <si>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</si>
  <si>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</si>
  <si>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</si>
  <si>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</si>
  <si>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</si>
  <si>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</si>
  <si>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</si>
  <si>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</si>
  <si>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</si>
  <si>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</si>
  <si>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</si>
  <si>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</si>
  <si>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</si>
  <si>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</si>
  <si>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</si>
  <si>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</si>
  <si>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</si>
  <si>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</si>
  <si>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</si>
  <si>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</si>
  <si>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</si>
  <si>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</si>
  <si>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</si>
  <si>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</si>
  <si>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</si>
  <si>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</si>
  <si>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</si>
  <si>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</si>
  <si>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</si>
  <si>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</si>
  <si>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</si>
  <si>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</si>
  <si>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</si>
  <si>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</si>
  <si>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</si>
  <si>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</si>
  <si>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</si>
  <si>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</si>
  <si>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</si>
  <si>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</si>
  <si>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</si>
  <si>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</si>
  <si>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</si>
  <si>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</si>
  <si>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</si>
  <si>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</si>
  <si>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</si>
  <si>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</si>
  <si>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</si>
  <si>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</si>
  <si>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</si>
  <si>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</si>
  <si>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</si>
  <si>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</si>
  <si>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</si>
  <si>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</si>
  <si>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</si>
  <si>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</si>
  <si>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</si>
  <si>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</si>
  <si>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</si>
  <si>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</si>
  <si>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</si>
  <si>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</si>
  <si>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</si>
  <si>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</si>
  <si>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</si>
  <si>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</si>
  <si>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</si>
  <si>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</si>
  <si>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</si>
  <si>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</si>
  <si>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</si>
  <si>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</si>
  <si>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</si>
  <si>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</si>
  <si>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</si>
  <si>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</si>
  <si>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</si>
  <si>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</si>
  <si>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</si>
  <si>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</si>
  <si>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</si>
  <si>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</si>
  <si>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</si>
  <si>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</si>
  <si>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</si>
  <si>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</si>
  <si>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</si>
  <si>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</si>
  <si>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</si>
  <si>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</si>
  <si>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</si>
  <si>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</si>
  <si>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</si>
  <si>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</si>
  <si>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</si>
  <si>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</si>
  <si>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</si>
  <si>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</si>
  <si>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</si>
  <si>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</si>
  <si>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</si>
  <si>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</si>
  <si>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</si>
  <si>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</si>
  <si>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</si>
  <si>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</si>
  <si>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</si>
  <si>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</si>
  <si>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</si>
  <si>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</si>
  <si>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</si>
  <si>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</si>
  <si>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</si>
  <si>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</si>
  <si>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</si>
  <si>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</si>
  <si>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</si>
  <si>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</si>
  <si>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</si>
  <si>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</si>
  <si>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</si>
  <si>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</si>
  <si>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</si>
  <si>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</si>
  <si>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</si>
  <si>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</si>
  <si>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</si>
  <si>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</si>
  <si>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</si>
  <si>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</si>
  <si>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</si>
  <si>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</si>
  <si>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</si>
  <si>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</si>
  <si>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</si>
  <si>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</si>
  <si>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</si>
  <si>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</si>
  <si>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</si>
  <si>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</si>
  <si>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</si>
  <si>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</si>
  <si>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</si>
  <si>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</si>
  <si>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</si>
  <si>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</si>
  <si>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</si>
  <si>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</si>
  <si>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</si>
  <si>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</si>
  <si>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</si>
  <si>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</si>
  <si>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</si>
  <si>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</si>
  <si>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</si>
  <si>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</si>
  <si>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</si>
  <si>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</si>
  <si>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</si>
  <si>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</si>
  <si>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</si>
  <si>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</si>
  <si>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</si>
  <si>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</si>
  <si>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</si>
  <si>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</si>
  <si>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</si>
  <si>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</si>
  <si>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</si>
  <si>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</si>
  <si>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</si>
  <si>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</si>
  <si>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</si>
  <si>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</si>
  <si>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</si>
  <si>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</si>
  <si>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</si>
  <si>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</si>
  <si>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</si>
  <si>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</si>
  <si>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</si>
  <si>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</si>
  <si>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</si>
  <si>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</si>
  <si>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</si>
  <si>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</si>
  <si>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</si>
  <si>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</si>
  <si>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</si>
  <si>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</si>
  <si>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</si>
  <si>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</si>
  <si>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</si>
  <si>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</si>
  <si>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</si>
  <si>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</si>
  <si>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</si>
  <si>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</si>
  <si>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</si>
  <si>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</si>
  <si>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</si>
  <si>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</si>
  <si>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</si>
  <si>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</si>
  <si>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</si>
  <si>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</si>
  <si>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</si>
  <si>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</si>
  <si>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</si>
  <si>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</si>
  <si>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</si>
  <si>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</si>
  <si>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</si>
  <si>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</si>
  <si>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</si>
  <si>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</si>
  <si>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</si>
  <si>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</si>
  <si>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</si>
  <si>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</si>
  <si>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</si>
  <si>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</si>
  <si>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</si>
  <si>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</si>
  <si>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</si>
  <si>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</si>
  <si>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</si>
  <si>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</si>
  <si>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</si>
  <si>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</si>
  <si>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</si>
  <si>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</si>
  <si>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</si>
  <si>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</si>
  <si>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</si>
  <si>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</si>
  <si>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</si>
  <si>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</si>
  <si>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</si>
  <si>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</si>
  <si>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</si>
  <si>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</si>
  <si>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</si>
  <si>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</si>
  <si>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</si>
  <si>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</si>
  <si>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</si>
  <si>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</si>
  <si>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</si>
  <si>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</si>
  <si>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</si>
  <si>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</si>
  <si>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</si>
  <si>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</si>
  <si>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</si>
  <si>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</si>
  <si>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</si>
  <si>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</si>
  <si>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</si>
  <si>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</si>
  <si>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</si>
  <si>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</si>
  <si>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</si>
  <si>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</si>
  <si>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</si>
  <si>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</si>
  <si>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</si>
  <si>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</si>
  <si>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</si>
  <si>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</si>
  <si>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</si>
  <si>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</si>
  <si>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</si>
  <si>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</si>
  <si>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</si>
  <si>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</si>
  <si>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</si>
  <si>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</si>
  <si>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</si>
  <si>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</si>
  <si>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</si>
  <si>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</si>
  <si>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</si>
  <si>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</si>
  <si>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</si>
  <si>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</si>
  <si>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</si>
  <si>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</si>
  <si>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</si>
  <si>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</si>
  <si>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</si>
  <si>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</si>
  <si>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</si>
  <si>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</si>
  <si>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</si>
  <si>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</si>
  <si>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</si>
  <si>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</si>
  <si>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</si>
  <si>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</si>
  <si>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</si>
  <si>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</si>
  <si>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</si>
  <si>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</si>
  <si>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</si>
  <si>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</si>
  <si>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</si>
  <si>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</si>
  <si>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</si>
  <si>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</si>
  <si>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</si>
  <si>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</si>
  <si>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</si>
  <si>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</si>
  <si>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</si>
  <si>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</si>
  <si>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</si>
  <si>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</si>
  <si>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</si>
  <si>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</si>
  <si>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</si>
  <si>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</si>
  <si>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</si>
  <si>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</si>
  <si>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</si>
  <si>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</si>
  <si>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</si>
  <si>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</si>
  <si>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</si>
  <si>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</si>
  <si>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</si>
  <si>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</si>
  <si>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</si>
  <si>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</si>
  <si>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</si>
  <si>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</si>
  <si>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</si>
  <si>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</si>
  <si>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</si>
  <si>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</si>
  <si>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</si>
  <si>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</si>
  <si>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</si>
  <si>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</si>
  <si>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</si>
  <si>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</si>
  <si>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</si>
  <si>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</si>
  <si>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</si>
  <si>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</si>
  <si>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</si>
  <si>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</si>
  <si>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</si>
  <si>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</si>
  <si>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</si>
  <si>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</si>
  <si>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</si>
  <si>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</si>
  <si>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</si>
  <si>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</si>
  <si>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</si>
  <si>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</si>
  <si>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</si>
  <si>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</si>
  <si>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</si>
  <si>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</si>
  <si>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</si>
  <si>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</si>
  <si>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</si>
  <si>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</si>
  <si>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</si>
  <si>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</si>
  <si>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</si>
  <si>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</si>
  <si>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</si>
  <si>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</si>
  <si>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</si>
  <si>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</si>
  <si>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</si>
  <si>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</si>
  <si>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</si>
  <si>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</si>
  <si>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</si>
  <si>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</si>
  <si>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</si>
  <si>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</si>
  <si>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</si>
  <si>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</si>
  <si>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</si>
  <si>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</si>
  <si>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</si>
  <si>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</si>
  <si>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</si>
  <si>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</si>
  <si>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</si>
  <si>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</si>
  <si>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</si>
  <si>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</si>
  <si>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</si>
  <si>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</si>
  <si>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</si>
  <si>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</si>
  <si>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</si>
  <si>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</si>
  <si>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</si>
  <si>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</si>
  <si>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</si>
  <si>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</si>
  <si>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</si>
  <si>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</si>
  <si>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</si>
  <si>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</si>
  <si>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</si>
  <si>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</si>
  <si>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</si>
  <si>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</si>
  <si>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</si>
  <si>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</si>
  <si>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</si>
  <si>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</si>
  <si>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</si>
  <si>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</si>
  <si>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</si>
  <si>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</si>
  <si>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</si>
  <si>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</si>
  <si>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</si>
  <si>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</si>
  <si>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</si>
  <si>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</si>
  <si>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</si>
  <si>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</si>
  <si>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</si>
  <si>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</si>
  <si>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</si>
  <si>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</si>
  <si>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</si>
  <si>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</si>
  <si>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</si>
  <si>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</si>
  <si>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</si>
  <si>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</si>
  <si>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</si>
  <si>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</si>
  <si>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</si>
  <si>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</si>
  <si>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</si>
  <si>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</si>
  <si>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</si>
  <si>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</si>
  <si>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</si>
  <si>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</si>
  <si>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</si>
  <si>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</si>
  <si>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</si>
  <si>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IEI. N° 217 NIÑO JESÚS DE PRAGA</t>
  </si>
  <si>
    <t>INICIAL</t>
  </si>
  <si>
    <t>45464436</t>
  </si>
  <si>
    <t>VARAS RAMIREZ KATHERINE MARGOT</t>
  </si>
  <si>
    <t>01891857</t>
  </si>
  <si>
    <t>CCALLI CHINO ORESTES</t>
  </si>
  <si>
    <t>PILCUYO / 18 DE ENERO</t>
  </si>
  <si>
    <t>TRABAJO REMOTO POR DECRETO DE URGENCIA</t>
  </si>
  <si>
    <t>CALISAYA COLORADO CELIA</t>
  </si>
  <si>
    <t>40621488</t>
  </si>
  <si>
    <t>70398223</t>
  </si>
  <si>
    <t>ROQUE ESTRADA ROSA MARIA</t>
  </si>
  <si>
    <t>MAQUERA VILCA ROGELIO</t>
  </si>
  <si>
    <t>01891893</t>
  </si>
  <si>
    <t>sá.</t>
  </si>
  <si>
    <t>Pilcuyo, 03 de agosto del 2024.</t>
  </si>
  <si>
    <t>1 día de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</si>
</sst>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70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3" fillId="0" borderId="0" xfId="2" applyFont="1" applyAlignment="1" applyProtection="1">
      <alignment horizontal="left"/>
      <protection hidden="1"/>
    </xf>
    <xf numFmtId="0" fontId="23" fillId="0" borderId="0" xfId="2" applyFont="1" applyProtection="1">
      <protection hidden="1"/>
    </xf>
    <xf numFmtId="0" fontId="28" fillId="0" borderId="6" xfId="2" applyFont="1" applyBorder="1" applyProtection="1">
      <protection hidden="1"/>
    </xf>
    <xf numFmtId="0" fontId="28" fillId="0" borderId="0" xfId="2" applyFont="1" applyProtection="1">
      <protection hidden="1"/>
    </xf>
    <xf numFmtId="0" fontId="28" fillId="0" borderId="0" xfId="4" applyFont="1" applyProtection="1">
      <protection hidden="1"/>
    </xf>
    <xf numFmtId="0" fontId="23" fillId="0" borderId="0" xfId="2" applyFont="1" applyAlignment="1" applyProtection="1">
      <alignment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9" fillId="0" borderId="0" xfId="2" applyFont="1" applyAlignment="1" applyProtection="1">
      <alignment horizontal="center" vertical="center"/>
      <protection hidden="1"/>
    </xf>
    <xf numFmtId="0" fontId="29" fillId="0" borderId="0" xfId="2" applyFont="1" applyProtection="1">
      <protection hidden="1"/>
    </xf>
    <xf numFmtId="165" fontId="23" fillId="0" borderId="0" xfId="2" applyNumberFormat="1" applyFont="1" applyProtection="1"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165" fontId="24" fillId="0" borderId="0" xfId="2" applyNumberFormat="1" applyFont="1" applyProtection="1">
      <protection hidden="1"/>
    </xf>
    <xf numFmtId="0" fontId="29" fillId="0" borderId="0" xfId="2" applyFont="1" applyAlignment="1" applyProtection="1">
      <alignment horizontal="left"/>
      <protection hidden="1"/>
    </xf>
    <xf numFmtId="165" fontId="23" fillId="0" borderId="0" xfId="2" applyNumberFormat="1" applyFont="1" applyAlignment="1" applyProtection="1">
      <alignment horizontal="left"/>
      <protection hidden="1"/>
    </xf>
    <xf numFmtId="0" fontId="26" fillId="0" borderId="0" xfId="2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4" fillId="0" borderId="0" xfId="4" applyFont="1" applyProtection="1">
      <protection hidden="1"/>
    </xf>
    <xf numFmtId="0" fontId="25" fillId="0" borderId="0" xfId="4" applyFont="1" applyProtection="1">
      <protection hidden="1"/>
    </xf>
    <xf numFmtId="0" fontId="27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2" fillId="6" borderId="12" xfId="8" applyFont="1" applyBorder="1" applyAlignment="1" applyProtection="1">
      <alignment horizontal="center" vertical="center"/>
      <protection hidden="1"/>
    </xf>
    <xf numFmtId="0" fontId="32" fillId="6" borderId="0" xfId="8" applyFont="1" applyBorder="1" applyAlignment="1" applyProtection="1">
      <alignment horizontal="center" vertical="center"/>
      <protection hidden="1"/>
    </xf>
    <xf numFmtId="0" fontId="32" fillId="6" borderId="15" xfId="8" applyFont="1" applyBorder="1" applyAlignment="1" applyProtection="1">
      <alignment horizontal="center" vertical="center"/>
      <protection hidden="1"/>
    </xf>
    <xf numFmtId="0" fontId="30" fillId="0" borderId="6" xfId="2" applyFont="1" applyBorder="1" applyProtection="1">
      <protection hidden="1"/>
    </xf>
    <xf numFmtId="0" fontId="30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8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21" fillId="0" borderId="6" xfId="0" applyFont="1" applyBorder="1" applyProtection="1">
      <protection hidden="1"/>
    </xf>
    <xf numFmtId="0" fontId="29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4" fillId="0" borderId="0" xfId="8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5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0" fillId="0" borderId="3" xfId="2" applyFont="1" applyBorder="1" applyProtection="1">
      <protection hidden="1"/>
    </xf>
    <xf numFmtId="0" fontId="29" fillId="0" borderId="3" xfId="2" applyFont="1" applyBorder="1" applyProtection="1">
      <protection hidden="1"/>
    </xf>
    <xf numFmtId="0" fontId="29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1" fillId="0" borderId="0" xfId="8" applyFont="1" applyFill="1" applyBorder="1" applyAlignment="1" applyProtection="1">
      <alignment horizontal="center" vertical="center" wrapText="1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6" fillId="13" borderId="26" xfId="0" applyFont="1" applyFill="1" applyBorder="1" applyAlignment="1">
      <alignment horizontal="center" vertical="center" wrapText="1" readingOrder="1"/>
    </xf>
    <xf numFmtId="0" fontId="48" fillId="15" borderId="0" xfId="0" applyFont="1" applyFill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6" fillId="13" borderId="28" xfId="0" applyFont="1" applyFill="1" applyBorder="1" applyAlignment="1">
      <alignment horizontal="center" vertical="center" wrapText="1" readingOrder="1"/>
    </xf>
    <xf numFmtId="0" fontId="48" fillId="15" borderId="6" xfId="0" applyFont="1" applyFill="1" applyBorder="1" applyAlignment="1">
      <alignment horizontal="center" vertical="center" wrapText="1"/>
    </xf>
    <xf numFmtId="49" fontId="50" fillId="0" borderId="29" xfId="0" applyNumberFormat="1" applyFont="1" applyBorder="1" applyAlignment="1">
      <alignment horizontal="center" vertical="center" wrapText="1" readingOrder="1"/>
    </xf>
    <xf numFmtId="0" fontId="51" fillId="0" borderId="28" xfId="0" applyFont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 readingOrder="1"/>
    </xf>
    <xf numFmtId="0" fontId="52" fillId="14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29" xfId="0" applyFont="1" applyBorder="1" applyAlignment="1">
      <alignment horizontal="left" vertical="center" wrapText="1" readingOrder="1"/>
    </xf>
    <xf numFmtId="0" fontId="53" fillId="14" borderId="0" xfId="0" applyFont="1" applyFill="1"/>
    <xf numFmtId="0" fontId="53" fillId="0" borderId="0" xfId="0" applyFont="1"/>
    <xf numFmtId="49" fontId="53" fillId="0" borderId="0" xfId="0" applyNumberFormat="1" applyFont="1"/>
    <xf numFmtId="0" fontId="50" fillId="12" borderId="29" xfId="0" applyFont="1" applyFill="1" applyBorder="1" applyAlignment="1">
      <alignment horizontal="center" vertical="center" wrapText="1" readingOrder="1"/>
    </xf>
    <xf numFmtId="0" fontId="50" fillId="12" borderId="29" xfId="0" applyFont="1" applyFill="1" applyBorder="1" applyAlignment="1">
      <alignment horizontal="left" vertical="center" wrapText="1" readingOrder="1"/>
    </xf>
    <xf numFmtId="0" fontId="25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4" fillId="17" borderId="0" xfId="8" applyFont="1" applyFill="1" applyBorder="1" applyAlignment="1" applyProtection="1">
      <alignment horizontal="center" vertical="center" wrapText="1"/>
      <protection hidden="1"/>
    </xf>
    <xf numFmtId="0" fontId="33" fillId="16" borderId="0" xfId="8" applyFont="1" applyFill="1" applyAlignment="1" applyProtection="1">
      <alignment wrapText="1"/>
      <protection hidden="1"/>
    </xf>
    <xf numFmtId="0" fontId="34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5" fillId="17" borderId="4" xfId="8" applyFont="1" applyFill="1" applyBorder="1" applyAlignment="1" applyProtection="1">
      <alignment horizontal="center" vertical="center" wrapText="1"/>
      <protection hidden="1"/>
    </xf>
    <xf numFmtId="0" fontId="33" fillId="17" borderId="0" xfId="8" applyFont="1" applyFill="1" applyAlignment="1" applyProtection="1">
      <alignment wrapText="1"/>
      <protection hidden="1"/>
    </xf>
    <xf numFmtId="0" fontId="35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31" fillId="0" borderId="0" xfId="2" applyFont="1" applyAlignment="1" applyProtection="1">
      <alignment horizontal="left"/>
      <protection hidden="1"/>
    </xf>
    <xf numFmtId="0" fontId="30" fillId="0" borderId="0" xfId="2" applyFont="1" applyAlignment="1" applyProtection="1">
      <alignment horizontal="left"/>
      <protection hidden="1"/>
    </xf>
    <xf numFmtId="0" fontId="28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4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4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0" fillId="17" borderId="4" xfId="2" applyFont="1" applyFill="1" applyBorder="1" applyAlignment="1" applyProtection="1">
      <alignment horizontal="center" vertical="top" wrapText="1"/>
      <protection hidden="1"/>
    </xf>
    <xf numFmtId="0" fontId="40" fillId="0" borderId="0" xfId="2" applyFont="1" applyProtection="1">
      <protection hidden="1"/>
    </xf>
    <xf numFmtId="0" fontId="40" fillId="17" borderId="4" xfId="2" applyFont="1" applyFill="1" applyBorder="1" applyAlignment="1" applyProtection="1">
      <alignment horizontal="center" vertical="center" wrapText="1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0" fontId="40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4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4" fillId="0" borderId="0" xfId="0" applyFont="1" applyProtection="1">
      <protection hidden="1"/>
    </xf>
    <xf numFmtId="0" fontId="37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5" fillId="0" borderId="33" xfId="0" applyFont="1" applyBorder="1" applyProtection="1">
      <protection hidden="1"/>
    </xf>
    <xf numFmtId="0" fontId="35" fillId="0" borderId="34" xfId="0" applyFont="1" applyBorder="1" applyProtection="1">
      <protection hidden="1"/>
    </xf>
    <xf numFmtId="0" fontId="35" fillId="0" borderId="35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23" fillId="0" borderId="4" xfId="2" applyFont="1" applyBorder="1" applyProtection="1">
      <protection hidden="1"/>
    </xf>
    <xf numFmtId="0" fontId="23" fillId="0" borderId="4" xfId="2" applyFont="1" applyBorder="1" applyAlignment="1" applyProtection="1">
      <alignment horizontal="right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9" fillId="0" borderId="4" xfId="2" applyFont="1" applyBorder="1" applyProtection="1">
      <protection hidden="1"/>
    </xf>
    <xf numFmtId="0" fontId="23" fillId="0" borderId="0" xfId="2" applyFont="1" applyAlignment="1" applyProtection="1">
      <alignment horizontal="right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23" fillId="0" borderId="51" xfId="2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Alignment="1" applyProtection="1">
      <alignment horizontal="center"/>
      <protection hidden="1"/>
    </xf>
    <xf numFmtId="0" fontId="43" fillId="17" borderId="4" xfId="0" applyFont="1" applyFill="1" applyBorder="1" applyAlignment="1" applyProtection="1">
      <alignment horizontal="left"/>
      <protection hidden="1"/>
    </xf>
    <xf numFmtId="0" fontId="43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34" fillId="17" borderId="4" xfId="8" applyFont="1" applyFill="1" applyBorder="1" applyAlignment="1" applyProtection="1">
      <alignment horizontal="center" vertical="center" wrapText="1"/>
      <protection hidden="1"/>
    </xf>
    <xf numFmtId="0" fontId="55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54" fillId="0" borderId="23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5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24" fillId="0" borderId="0" xfId="2" applyFont="1" applyAlignment="1" applyProtection="1">
      <alignment horizontal="center"/>
      <protection hidden="1"/>
    </xf>
    <xf numFmtId="0" fontId="20" fillId="0" borderId="52" xfId="2" applyFont="1" applyBorder="1" applyAlignment="1" applyProtection="1">
      <alignment horizontal="center"/>
      <protection locked="0"/>
    </xf>
    <xf numFmtId="0" fontId="20" fillId="0" borderId="53" xfId="2" applyFont="1" applyBorder="1" applyAlignment="1" applyProtection="1">
      <alignment horizontal="center"/>
      <protection locked="0"/>
    </xf>
    <xf numFmtId="0" fontId="3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1" xfId="8" applyFont="1" applyFill="1" applyBorder="1" applyAlignment="1" applyProtection="1">
      <alignment horizontal="center" vertical="center" textRotation="90" wrapText="1"/>
      <protection hidden="1"/>
    </xf>
    <xf numFmtId="0" fontId="34" fillId="17" borderId="5" xfId="8" applyFont="1" applyFill="1" applyBorder="1" applyAlignment="1" applyProtection="1">
      <alignment horizontal="center" vertical="center" textRotation="90" wrapText="1"/>
      <protection hidden="1"/>
    </xf>
    <xf numFmtId="0" fontId="34" fillId="17" borderId="4" xfId="8" applyFont="1" applyFill="1" applyBorder="1" applyAlignment="1" applyProtection="1">
      <alignment horizontal="center" vertical="center" textRotation="90" wrapText="1"/>
      <protection hidden="1"/>
    </xf>
    <xf numFmtId="0" fontId="34" fillId="17" borderId="1" xfId="8" applyFont="1" applyFill="1" applyBorder="1" applyAlignment="1" applyProtection="1">
      <alignment horizontal="center" vertical="center" wrapText="1"/>
      <protection hidden="1"/>
    </xf>
    <xf numFmtId="0" fontId="34" fillId="17" borderId="5" xfId="8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wrapText="1"/>
      <protection hidden="1"/>
    </xf>
    <xf numFmtId="0" fontId="29" fillId="0" borderId="36" xfId="2" applyFont="1" applyBorder="1" applyAlignment="1" applyProtection="1">
      <alignment horizontal="left"/>
      <protection hidden="1"/>
    </xf>
    <xf numFmtId="0" fontId="29" fillId="0" borderId="37" xfId="2" applyFont="1" applyBorder="1" applyAlignment="1" applyProtection="1">
      <alignment horizontal="left"/>
      <protection hidden="1"/>
    </xf>
    <xf numFmtId="0" fontId="29" fillId="0" borderId="38" xfId="2" applyFont="1" applyBorder="1" applyAlignment="1" applyProtection="1">
      <alignment horizontal="left"/>
      <protection hidden="1"/>
    </xf>
    <xf numFmtId="0" fontId="29" fillId="0" borderId="39" xfId="2" applyFont="1" applyBorder="1" applyAlignment="1" applyProtection="1">
      <alignment horizontal="left"/>
      <protection hidden="1"/>
    </xf>
    <xf numFmtId="0" fontId="29" fillId="0" borderId="40" xfId="2" applyFont="1" applyBorder="1" applyAlignment="1" applyProtection="1">
      <alignment horizontal="left"/>
      <protection hidden="1"/>
    </xf>
    <xf numFmtId="0" fontId="29" fillId="0" borderId="41" xfId="2" applyFont="1" applyBorder="1" applyAlignment="1" applyProtection="1">
      <alignment horizontal="left"/>
      <protection hidden="1"/>
    </xf>
    <xf numFmtId="49" fontId="30" fillId="0" borderId="9" xfId="2" applyNumberFormat="1" applyFont="1" applyBorder="1" applyAlignment="1" applyProtection="1">
      <alignment horizontal="left"/>
      <protection locked="0"/>
    </xf>
    <xf numFmtId="49" fontId="30" fillId="0" borderId="4" xfId="2" applyNumberFormat="1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locked="0"/>
    </xf>
    <xf numFmtId="0" fontId="30" fillId="0" borderId="4" xfId="2" applyFont="1" applyBorder="1" applyAlignment="1" applyProtection="1">
      <alignment horizontal="left"/>
      <protection locked="0"/>
    </xf>
    <xf numFmtId="0" fontId="30" fillId="0" borderId="9" xfId="2" applyFont="1" applyBorder="1" applyAlignment="1" applyProtection="1">
      <alignment horizontal="left"/>
      <protection hidden="1"/>
    </xf>
    <xf numFmtId="0" fontId="30" fillId="0" borderId="4" xfId="2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center"/>
      <protection hidden="1"/>
    </xf>
    <xf numFmtId="0" fontId="24" fillId="0" borderId="54" xfId="2" applyFont="1" applyBorder="1" applyAlignment="1" applyProtection="1">
      <alignment horizontal="left"/>
      <protection hidden="1"/>
    </xf>
    <xf numFmtId="0" fontId="24" fillId="0" borderId="55" xfId="2" applyFont="1" applyBorder="1" applyAlignment="1" applyProtection="1">
      <alignment horizontal="left"/>
      <protection hidden="1"/>
    </xf>
    <xf numFmtId="0" fontId="24" fillId="0" borderId="56" xfId="2" applyFont="1" applyBorder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3" fillId="0" borderId="0" xfId="2" applyFont="1" applyAlignment="1" applyProtection="1">
      <alignment horizontal="right"/>
      <protection hidden="1"/>
    </xf>
    <xf numFmtId="0" fontId="22" fillId="17" borderId="0" xfId="0" applyFont="1" applyFill="1" applyAlignment="1" applyProtection="1">
      <alignment horizontal="center" vertical="center"/>
      <protection hidden="1"/>
    </xf>
    <xf numFmtId="0" fontId="25" fillId="0" borderId="30" xfId="0" applyFont="1" applyBorder="1" applyAlignment="1" applyProtection="1">
      <alignment horizontal="center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2" fillId="17" borderId="0" xfId="0" applyFont="1" applyFill="1" applyAlignment="1" applyProtection="1">
      <alignment horizontal="center"/>
      <protection hidden="1"/>
    </xf>
    <xf numFmtId="0" fontId="41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center"/>
      <protection hidden="1"/>
    </xf>
    <xf numFmtId="0" fontId="20" fillId="0" borderId="4" xfId="2" applyFont="1" applyBorder="1" applyAlignment="1" applyProtection="1">
      <alignment horizontal="lef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40" fillId="17" borderId="4" xfId="2" applyFont="1" applyFill="1" applyBorder="1" applyAlignment="1" applyProtection="1">
      <alignment horizontal="center" vertical="center"/>
      <protection hidden="1"/>
    </xf>
    <xf numFmtId="0" fontId="34" fillId="17" borderId="23" xfId="8" applyFont="1" applyFill="1" applyBorder="1" applyAlignment="1" applyProtection="1">
      <alignment horizontal="center" vertical="center" wrapText="1"/>
      <protection hidden="1"/>
    </xf>
    <xf numFmtId="0" fontId="34" fillId="17" borderId="7" xfId="8" applyFont="1" applyFill="1" applyBorder="1" applyAlignment="1" applyProtection="1">
      <alignment horizontal="center" vertical="center" wrapText="1"/>
      <protection hidden="1"/>
    </xf>
    <xf numFmtId="0" fontId="34" fillId="17" borderId="24" xfId="8" applyFont="1" applyFill="1" applyBorder="1" applyAlignment="1" applyProtection="1">
      <alignment horizontal="center" vertical="center" wrapText="1"/>
      <protection hidden="1"/>
    </xf>
    <xf numFmtId="0" fontId="34" fillId="17" borderId="17" xfId="8" applyFont="1" applyFill="1" applyBorder="1" applyAlignment="1" applyProtection="1">
      <alignment horizontal="center" vertical="center" wrapText="1"/>
      <protection hidden="1"/>
    </xf>
    <xf numFmtId="0" fontId="34" fillId="17" borderId="6" xfId="8" applyFont="1" applyFill="1" applyBorder="1" applyAlignment="1" applyProtection="1">
      <alignment horizontal="center" vertical="center" wrapText="1"/>
      <protection hidden="1"/>
    </xf>
    <xf numFmtId="0" fontId="34" fillId="17" borderId="18" xfId="8" applyFont="1" applyFill="1" applyBorder="1" applyAlignment="1" applyProtection="1">
      <alignment horizontal="center" vertical="center" wrapText="1"/>
      <protection hidden="1"/>
    </xf>
    <xf numFmtId="0" fontId="30" fillId="0" borderId="4" xfId="2" applyFont="1" applyBorder="1" applyAlignment="1" applyProtection="1">
      <alignment horizontal="center"/>
      <protection hidden="1"/>
    </xf>
    <xf numFmtId="0" fontId="44" fillId="17" borderId="4" xfId="2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0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2" fillId="6" borderId="20" xfId="8" applyFont="1" applyBorder="1" applyAlignment="1" applyProtection="1">
      <alignment horizontal="center" vertical="center" textRotation="90" wrapText="1"/>
      <protection hidden="1"/>
    </xf>
    <xf numFmtId="0" fontId="32" fillId="6" borderId="21" xfId="8" applyFont="1" applyBorder="1" applyAlignment="1" applyProtection="1">
      <alignment horizontal="center" vertical="center" textRotation="90" wrapText="1"/>
      <protection hidden="1"/>
    </xf>
    <xf numFmtId="0" fontId="32" fillId="6" borderId="22" xfId="8" applyFont="1" applyBorder="1" applyAlignment="1" applyProtection="1">
      <alignment horizontal="center" vertical="center" textRotation="90" wrapText="1"/>
      <protection hidden="1"/>
    </xf>
    <xf numFmtId="0" fontId="32" fillId="6" borderId="20" xfId="8" applyFont="1" applyBorder="1" applyAlignment="1" applyProtection="1">
      <alignment horizontal="center" vertical="center" textRotation="90"/>
      <protection hidden="1"/>
    </xf>
    <xf numFmtId="0" fontId="32" fillId="6" borderId="21" xfId="8" applyFont="1" applyBorder="1" applyAlignment="1" applyProtection="1">
      <alignment horizontal="center" vertical="center" textRotation="90"/>
      <protection hidden="1"/>
    </xf>
    <xf numFmtId="0" fontId="32" fillId="6" borderId="22" xfId="8" applyFont="1" applyBorder="1" applyAlignment="1" applyProtection="1">
      <alignment horizontal="center" vertical="center" textRotation="90"/>
      <protection hidden="1"/>
    </xf>
    <xf numFmtId="0" fontId="48" fillId="15" borderId="0" xfId="0" applyFont="1" applyFill="1" applyAlignment="1">
      <alignment horizontal="center" vertical="center" wrapText="1"/>
    </xf>
    <xf numFmtId="0" fontId="48" fillId="15" borderId="6" xfId="0" applyFont="1" applyFill="1" applyBorder="1" applyAlignment="1">
      <alignment horizontal="center" vertical="center" wrapText="1"/>
    </xf>
    <xf numFmtId="0" fontId="46" fillId="13" borderId="27" xfId="0" applyFont="1" applyFill="1" applyBorder="1" applyAlignment="1">
      <alignment horizontal="center" vertical="center" wrapText="1" readingOrder="1"/>
    </xf>
    <xf numFmtId="0" fontId="46" fillId="13" borderId="28" xfId="0" applyFont="1" applyFill="1" applyBorder="1" applyAlignment="1">
      <alignment horizontal="center" vertical="center" wrapText="1" readingOrder="1"/>
    </xf>
    <xf numFmtId="0" fontId="47" fillId="14" borderId="0" xfId="0" applyFont="1" applyFill="1" applyAlignment="1">
      <alignment horizontal="center" vertical="center" wrapText="1"/>
    </xf>
    <xf numFmtId="0" fontId="47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169332</xdr:colOff>
      <xdr:row>33</xdr:row>
      <xdr:rowOff>64163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41332" cy="6350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20</xdr:row>
      <xdr:rowOff>133350</xdr:rowOff>
    </xdr:from>
    <xdr:to>
      <xdr:col>17</xdr:col>
      <xdr:colOff>197874</xdr:colOff>
      <xdr:row>27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6E70FD-FCDB-44FB-BF82-66D9E0D2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314700"/>
          <a:ext cx="214097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85725</xdr:colOff>
      <xdr:row>20</xdr:row>
      <xdr:rowOff>66675</xdr:rowOff>
    </xdr:from>
    <xdr:to>
      <xdr:col>33</xdr:col>
      <xdr:colOff>200025</xdr:colOff>
      <xdr:row>27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42F65A-80A6-4E41-BB0E-ADD0C851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4575" y="3248025"/>
          <a:ext cx="2095500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488156</xdr:colOff>
      <xdr:row>135</xdr:row>
      <xdr:rowOff>142876</xdr:rowOff>
    </xdr:from>
    <xdr:to>
      <xdr:col>20</xdr:col>
      <xdr:colOff>45474</xdr:colOff>
      <xdr:row>141</xdr:row>
      <xdr:rowOff>61913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E1D7CE-4DBD-44F7-AA3E-6E5B0788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594" y="4060032"/>
          <a:ext cx="2140974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90" zoomScaleNormal="90" workbookViewId="0">
      <selection activeCell="G26" sqref="G26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XA31"/>
  <sheetViews>
    <sheetView tabSelected="1" view="pageBreakPreview" topLeftCell="E1" zoomScaleNormal="100" zoomScaleSheetLayoutView="100" workbookViewId="0">
      <pane ySplit="13" topLeftCell="A20" activePane="bottomLeft" state="frozen"/>
      <selection pane="bottomLeft" activeCell="AK25" sqref="AK25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3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73" width="3.7109375" style="174" hidden="1"/>
    <col min="16174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305" t="s">
        <v>928</v>
      </c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173"/>
      <c r="AK1" s="173"/>
      <c r="AL1" s="173"/>
      <c r="AM1" s="173"/>
      <c r="AN1" s="173"/>
      <c r="AO1" s="173"/>
      <c r="AP1" s="244"/>
      <c r="AQ1" s="244"/>
      <c r="AR1" s="244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173"/>
      <c r="AK2" s="173"/>
      <c r="AL2" s="173"/>
      <c r="AM2" s="173"/>
      <c r="AN2" s="173"/>
      <c r="AO2" s="173"/>
      <c r="AP2" s="244"/>
      <c r="AQ2" s="244"/>
      <c r="AR2" s="244"/>
      <c r="BE2" s="174" t="s">
        <v>129</v>
      </c>
      <c r="BF2" s="174" t="s">
        <v>105</v>
      </c>
      <c r="BG2" s="174" t="s">
        <v>114</v>
      </c>
    </row>
    <row r="3" spans="1:59" ht="13.5" hidden="1" x14ac:dyDescent="0.25">
      <c r="A3" s="318" t="s">
        <v>90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324" t="s">
        <v>112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921</v>
      </c>
      <c r="F5" s="243" t="s">
        <v>38</v>
      </c>
      <c r="G5" s="297" t="s">
        <v>46</v>
      </c>
      <c r="H5" s="297"/>
      <c r="I5" s="297"/>
      <c r="J5" s="297"/>
      <c r="K5" s="298"/>
      <c r="L5" s="176">
        <f>VLOOKUP(G5,CALEND!$A$17:$B$28,2,FALSE)</f>
        <v>8</v>
      </c>
      <c r="M5" s="88"/>
      <c r="P5" s="245"/>
      <c r="Q5" s="323" t="s">
        <v>23</v>
      </c>
      <c r="R5" s="323"/>
      <c r="S5" s="322">
        <v>2024</v>
      </c>
      <c r="T5" s="322"/>
      <c r="U5" s="322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25" t="s">
        <v>114</v>
      </c>
      <c r="AD5" s="326"/>
      <c r="AE5" s="326"/>
      <c r="AF5" s="326"/>
      <c r="AG5" s="326"/>
      <c r="AH5" s="326"/>
      <c r="AI5" s="327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925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319" t="s">
        <v>933</v>
      </c>
      <c r="G6" s="320"/>
      <c r="H6" s="320"/>
      <c r="I6" s="320"/>
      <c r="J6" s="321"/>
      <c r="K6" s="321"/>
      <c r="L6" s="321"/>
      <c r="M6" s="321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71"/>
      <c r="AN6" s="72"/>
      <c r="AO6" s="73"/>
      <c r="AP6" s="73"/>
      <c r="AQ6" s="73"/>
      <c r="AR6" s="73"/>
      <c r="BE6" s="174" t="s">
        <v>116</v>
      </c>
      <c r="BF6" s="174" t="s">
        <v>932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316" t="s">
        <v>934</v>
      </c>
      <c r="G7" s="317"/>
      <c r="H7" s="317"/>
      <c r="I7" s="177"/>
      <c r="J7" s="306" t="s">
        <v>926</v>
      </c>
      <c r="K7" s="307"/>
      <c r="L7" s="307"/>
      <c r="M7" s="308"/>
      <c r="N7" s="314" t="s">
        <v>939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B7" s="126"/>
      <c r="AC7" s="88"/>
      <c r="AD7" s="88"/>
      <c r="AE7" s="88"/>
      <c r="AF7" s="88"/>
      <c r="AG7" s="296"/>
      <c r="AH7" s="296"/>
      <c r="AI7" s="296"/>
      <c r="AJ7" s="296"/>
      <c r="AK7" s="296"/>
      <c r="AL7" s="273"/>
      <c r="AM7" s="271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312" t="s">
        <v>181</v>
      </c>
      <c r="G8" s="313"/>
      <c r="H8" s="313"/>
      <c r="I8" s="99"/>
      <c r="J8" s="309" t="s">
        <v>927</v>
      </c>
      <c r="K8" s="310"/>
      <c r="L8" s="310"/>
      <c r="M8" s="311"/>
      <c r="N8" s="316" t="str">
        <f>VLOOKUP($F$8,DATA!A4:D296,4,FALSE)</f>
        <v>PILCUYO / 18 DE ENERO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178"/>
      <c r="AK8" s="92"/>
      <c r="AL8" s="92"/>
      <c r="AM8" s="92"/>
      <c r="AN8" s="73"/>
      <c r="AO8" s="69"/>
      <c r="AP8" s="69"/>
      <c r="AQ8" s="69"/>
      <c r="AR8" s="69"/>
      <c r="BE8" s="111" t="s">
        <v>930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77" t="s">
        <v>3</v>
      </c>
      <c r="B10" s="159"/>
      <c r="C10" s="159"/>
      <c r="D10" s="277" t="s">
        <v>1</v>
      </c>
      <c r="E10" s="277" t="s">
        <v>0</v>
      </c>
      <c r="F10" s="277" t="s">
        <v>92</v>
      </c>
      <c r="G10" s="299" t="s">
        <v>25</v>
      </c>
      <c r="H10" s="299" t="s">
        <v>113</v>
      </c>
      <c r="I10" s="276" t="s">
        <v>101</v>
      </c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185"/>
      <c r="AO10" s="185"/>
      <c r="AP10" s="185"/>
      <c r="AQ10" s="185"/>
      <c r="AR10" s="185"/>
      <c r="AS10" s="186"/>
      <c r="AT10" s="186"/>
      <c r="AU10" s="186"/>
      <c r="BE10" s="187" t="s">
        <v>931</v>
      </c>
    </row>
    <row r="11" spans="1:59" s="161" customFormat="1" ht="15.6" customHeight="1" x14ac:dyDescent="0.25">
      <c r="A11" s="277"/>
      <c r="B11" s="277" t="s">
        <v>37</v>
      </c>
      <c r="C11" s="302" t="s">
        <v>21</v>
      </c>
      <c r="D11" s="277"/>
      <c r="E11" s="277"/>
      <c r="F11" s="277"/>
      <c r="G11" s="299"/>
      <c r="H11" s="299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72">
        <v>30</v>
      </c>
      <c r="AM11" s="270">
        <v>31</v>
      </c>
      <c r="AN11" s="300" t="s">
        <v>56</v>
      </c>
      <c r="AO11" s="303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77"/>
      <c r="B12" s="277"/>
      <c r="C12" s="302"/>
      <c r="D12" s="277"/>
      <c r="E12" s="277"/>
      <c r="F12" s="277"/>
      <c r="G12" s="299"/>
      <c r="H12" s="299"/>
      <c r="I12" s="162" t="str">
        <f>IF(LEN(VLOOKUP($L$5,CALEND!$A$2:$AF$13,I$11+1,FALSE))&gt;0,VLOOKUP($L$5,CALEND!$A$2:$AF$13,I$11+1,FALSE),"")</f>
        <v>ju.</v>
      </c>
      <c r="J12" s="162" t="str">
        <f>IF(LEN(VLOOKUP($L$5,CALEND!$A$2:$AF$13,J$11+1,FALSE))&gt;0,VLOOKUP($L$5,CALEND!$A$2:$AF$13,J$11+1,FALSE),"")</f>
        <v>vi.</v>
      </c>
      <c r="K12" s="162" t="str">
        <f>IF(LEN(VLOOKUP($L$5,CALEND!$A$2:$AF$13,K$11+1,FALSE))&gt;0,VLOOKUP($L$5,CALEND!$A$2:$AF$13,K$11+1,FALSE),"")</f>
        <v>sá.</v>
      </c>
      <c r="L12" s="162" t="str">
        <f>IF(LEN(VLOOKUP($L$5,CALEND!$A$2:$AF$13,L$11+1,FALSE))&gt;0,VLOOKUP($L$5,CALEND!$A$2:$AF$13,L$11+1,FALSE),"")</f>
        <v>do.</v>
      </c>
      <c r="M12" s="162" t="str">
        <f>IF(LEN(VLOOKUP($L$5,CALEND!$A$2:$AF$13,M$11+1,FALSE))&gt;0,VLOOKUP($L$5,CALEND!$A$2:$AF$13,M$11+1,FALSE),"")</f>
        <v>lu.</v>
      </c>
      <c r="N12" s="162" t="str">
        <f>IF(LEN(VLOOKUP($L$5,CALEND!$A$2:$AF$13,N$11+1,FALSE))&gt;0,VLOOKUP($L$5,CALEND!$A$2:$AF$13,N$11+1,FALSE),"")</f>
        <v>ma.</v>
      </c>
      <c r="O12" s="162" t="str">
        <f>IF(LEN(VLOOKUP($L$5,CALEND!$A$2:$AF$13,O$11+1,FALSE))&gt;0,VLOOKUP($L$5,CALEND!$A$2:$AF$13,O$11+1,FALSE),"")</f>
        <v>mi.</v>
      </c>
      <c r="P12" s="162" t="str">
        <f>IF(LEN(VLOOKUP($L$5,CALEND!$A$2:$AF$13,P$11+1,FALSE))&gt;0,VLOOKUP($L$5,CALEND!$A$2:$AF$13,P$11+1,FALSE),"")</f>
        <v>ju.</v>
      </c>
      <c r="Q12" s="162" t="str">
        <f>IF(LEN(VLOOKUP($L$5,CALEND!$A$2:$AF$13,Q$11+1,FALSE))&gt;0,VLOOKUP($L$5,CALEND!$A$2:$AF$13,Q$11+1,FALSE),"")</f>
        <v>vi.</v>
      </c>
      <c r="R12" s="162" t="str">
        <f>IF(LEN(VLOOKUP($L$5,CALEND!$A$2:$AF$13,R$11+1,FALSE))&gt;0,VLOOKUP($L$5,CALEND!$A$2:$AF$13,R$11+1,FALSE),"")</f>
        <v>sá.</v>
      </c>
      <c r="S12" s="162" t="str">
        <f>IF(LEN(VLOOKUP($L$5,CALEND!$A$2:$AF$13,S$11+1,FALSE))&gt;0,VLOOKUP($L$5,CALEND!$A$2:$AF$13,S$11+1,FALSE),"")</f>
        <v>do.</v>
      </c>
      <c r="T12" s="162" t="str">
        <f>IF(LEN(VLOOKUP($L$5,CALEND!$A$2:$AF$13,T$11+1,FALSE))&gt;0,VLOOKUP($L$5,CALEND!$A$2:$AF$13,T$11+1,FALSE),"")</f>
        <v>lu.</v>
      </c>
      <c r="U12" s="162" t="str">
        <f>IF(LEN(VLOOKUP($L$5,CALEND!$A$2:$AF$13,U$11+1,FALSE))&gt;0,VLOOKUP($L$5,CALEND!$A$2:$AF$13,U$11+1,FALSE),"")</f>
        <v>ma.</v>
      </c>
      <c r="V12" s="162" t="str">
        <f>IF(LEN(VLOOKUP($L$5,CALEND!$A$2:$AF$13,V$11+1,FALSE))&gt;0,VLOOKUP($L$5,CALEND!$A$2:$AF$13,V$11+1,FALSE),"")</f>
        <v>mi.</v>
      </c>
      <c r="W12" s="162" t="str">
        <f>IF(LEN(VLOOKUP($L$5,CALEND!$A$2:$AF$13,W$11+1,FALSE))&gt;0,VLOOKUP($L$5,CALEND!$A$2:$AF$13,W$11+1,FALSE),"")</f>
        <v>ju.</v>
      </c>
      <c r="X12" s="162" t="str">
        <f>IF(LEN(VLOOKUP($L$5,CALEND!$A$2:$AF$13,X$11+1,FALSE))&gt;0,VLOOKUP($L$5,CALEND!$A$2:$AF$13,X$11+1,FALSE),"")</f>
        <v>vi.</v>
      </c>
      <c r="Y12" s="162" t="str">
        <f>IF(LEN(VLOOKUP($L$5,CALEND!$A$2:$AF$13,Y$11+1,FALSE))&gt;0,VLOOKUP($L$5,CALEND!$A$2:$AF$13,Y$11+1,FALSE),"")</f>
        <v>sá.</v>
      </c>
      <c r="Z12" s="162" t="str">
        <f>IF(LEN(VLOOKUP($L$5,CALEND!$A$2:$AF$13,Z$11+1,FALSE))&gt;0,VLOOKUP($L$5,CALEND!$A$2:$AF$13,Z$11+1,FALSE),"")</f>
        <v>do.</v>
      </c>
      <c r="AA12" s="162" t="str">
        <f>IF(LEN(VLOOKUP($L$5,CALEND!$A$2:$AF$13,AA$11+1,FALSE))&gt;0,VLOOKUP($L$5,CALEND!$A$2:$AF$13,AA$11+1,FALSE),"")</f>
        <v>lu.</v>
      </c>
      <c r="AB12" s="162" t="str">
        <f>IF(LEN(VLOOKUP($L$5,CALEND!$A$2:$AF$13,AB$11+1,FALSE))&gt;0,VLOOKUP($L$5,CALEND!$A$2:$AF$13,AB$11+1,FALSE),"")</f>
        <v>ma.</v>
      </c>
      <c r="AC12" s="162" t="str">
        <f>IF(LEN(VLOOKUP($L$5,CALEND!$A$2:$AF$13,AC$11+1,FALSE))&gt;0,VLOOKUP($L$5,CALEND!$A$2:$AF$13,AC$11+1,FALSE),"")</f>
        <v>mi.</v>
      </c>
      <c r="AD12" s="162" t="str">
        <f>IF(LEN(VLOOKUP($L$5,CALEND!$A$2:$AF$13,AD$11+1,FALSE))&gt;0,VLOOKUP($L$5,CALEND!$A$2:$AF$13,AD$11+1,FALSE),"")</f>
        <v>ju.</v>
      </c>
      <c r="AE12" s="162" t="str">
        <f>IF(LEN(VLOOKUP($L$5,CALEND!$A$2:$AF$13,AE$11+1,FALSE))&gt;0,VLOOKUP($L$5,CALEND!$A$2:$AF$13,AE$11+1,FALSE),"")</f>
        <v>vi.</v>
      </c>
      <c r="AF12" s="162" t="str">
        <f>IF(LEN(VLOOKUP($L$5,CALEND!$A$2:$AF$13,AF$11+1,FALSE))&gt;0,VLOOKUP($L$5,CALEND!$A$2:$AF$13,AF$11+1,FALSE),"")</f>
        <v>sá.</v>
      </c>
      <c r="AG12" s="162" t="str">
        <f>IF(LEN(VLOOKUP($L$5,CALEND!$A$2:$AF$13,AG$11+1,FALSE))&gt;0,VLOOKUP($L$5,CALEND!$A$2:$AF$13,AG$11+1,FALSE),"")</f>
        <v>do.</v>
      </c>
      <c r="AH12" s="162" t="str">
        <f>IF(LEN(VLOOKUP($L$5,CALEND!$A$2:$AF$13,AH$11+1,FALSE))&gt;0,VLOOKUP($L$5,CALEND!$A$2:$AF$13,AH$11+1,FALSE),"")</f>
        <v>lu.</v>
      </c>
      <c r="AI12" s="162" t="str">
        <f>IF(LEN(VLOOKUP($L$5,CALEND!$A$2:$AF$13,AI$11+1,FALSE))&gt;0,VLOOKUP($L$5,CALEND!$A$2:$AF$13,AI$11+1,FALSE),"")</f>
        <v>ma.</v>
      </c>
      <c r="AJ12" s="162" t="str">
        <f>IF(LEN(VLOOKUP($L$5,CALEND!$A$2:$AF$13,AJ$11+1,FALSE))&gt;0,VLOOKUP($L$5,CALEND!$A$2:$AF$13,AJ$11+1,FALSE),"")</f>
        <v>mi.</v>
      </c>
      <c r="AK12" s="162" t="str">
        <f>IF(LEN(VLOOKUP($L$5,CALEND!$A$2:$AF$13,AK$11+1,FALSE))&gt;0,VLOOKUP($L$5,CALEND!$A$2:$AF$13,AK$11+1,FALSE),"")</f>
        <v>ju.</v>
      </c>
      <c r="AL12" s="162" t="s">
        <v>78</v>
      </c>
      <c r="AM12" s="162" t="s">
        <v>947</v>
      </c>
      <c r="AN12" s="301"/>
      <c r="AO12" s="304"/>
      <c r="AP12" s="160"/>
      <c r="AQ12" s="188" t="s">
        <v>8</v>
      </c>
      <c r="AR12" s="189" t="s">
        <v>139</v>
      </c>
      <c r="AS12" s="189" t="s">
        <v>137</v>
      </c>
      <c r="AT12" s="190" t="s">
        <v>99</v>
      </c>
      <c r="AU12" s="190" t="s">
        <v>134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18" si="0">IF(LEN(E13)&gt;0,$G$5,"")</f>
        <v/>
      </c>
      <c r="D13" s="11"/>
      <c r="E13" s="128"/>
      <c r="F13" s="191"/>
      <c r="G13" s="192"/>
      <c r="H13" s="193"/>
      <c r="I13" s="129" t="str">
        <f t="shared" ref="I13:AK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/>
      <c r="AN13" s="128" t="str">
        <f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v>1</v>
      </c>
      <c r="B14" s="12" t="str">
        <f>IF(LEN(C14)&gt;0,VLOOKUP($F$8,DATA!$A$4:$A$296,1,FALSE),"")</f>
        <v>0474585</v>
      </c>
      <c r="C14" s="11" t="str">
        <f t="shared" si="0"/>
        <v>AGOSTO</v>
      </c>
      <c r="D14" s="207" t="s">
        <v>935</v>
      </c>
      <c r="E14" s="124" t="s">
        <v>936</v>
      </c>
      <c r="F14" s="135" t="s">
        <v>129</v>
      </c>
      <c r="G14" s="134" t="s">
        <v>105</v>
      </c>
      <c r="H14" s="125">
        <v>40</v>
      </c>
      <c r="I14" s="258" t="s">
        <v>100</v>
      </c>
      <c r="J14" s="258" t="s">
        <v>100</v>
      </c>
      <c r="K14" s="258"/>
      <c r="L14" s="258"/>
      <c r="M14" s="258" t="s">
        <v>100</v>
      </c>
      <c r="N14" s="258" t="s">
        <v>100</v>
      </c>
      <c r="O14" s="258" t="s">
        <v>100</v>
      </c>
      <c r="P14" s="258" t="s">
        <v>100</v>
      </c>
      <c r="Q14" s="258" t="s">
        <v>100</v>
      </c>
      <c r="R14" s="258"/>
      <c r="S14" s="258"/>
      <c r="T14" s="258" t="s">
        <v>100</v>
      </c>
      <c r="U14" s="258" t="s">
        <v>100</v>
      </c>
      <c r="V14" s="258" t="s">
        <v>100</v>
      </c>
      <c r="W14" s="258" t="s">
        <v>100</v>
      </c>
      <c r="X14" s="258" t="s">
        <v>100</v>
      </c>
      <c r="Y14" s="258"/>
      <c r="Z14" s="258"/>
      <c r="AA14" s="258" t="s">
        <v>100</v>
      </c>
      <c r="AB14" s="258" t="s">
        <v>100</v>
      </c>
      <c r="AC14" s="258" t="s">
        <v>100</v>
      </c>
      <c r="AD14" s="258" t="s">
        <v>100</v>
      </c>
      <c r="AE14" s="258" t="s">
        <v>100</v>
      </c>
      <c r="AF14" s="258"/>
      <c r="AG14" s="258"/>
      <c r="AH14" s="258" t="s">
        <v>100</v>
      </c>
      <c r="AI14" s="258" t="s">
        <v>100</v>
      </c>
      <c r="AJ14" s="258" t="s">
        <v>100</v>
      </c>
      <c r="AK14" s="258" t="s">
        <v>100</v>
      </c>
      <c r="AL14" s="258" t="s">
        <v>73</v>
      </c>
      <c r="AM14" s="258"/>
      <c r="AN14" s="258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>
        <v>2</v>
      </c>
      <c r="B15" s="12"/>
      <c r="C15" s="11"/>
      <c r="D15" s="207" t="s">
        <v>942</v>
      </c>
      <c r="E15" s="124" t="s">
        <v>941</v>
      </c>
      <c r="F15" s="135" t="s">
        <v>116</v>
      </c>
      <c r="G15" s="134" t="s">
        <v>105</v>
      </c>
      <c r="H15" s="125">
        <v>30</v>
      </c>
      <c r="I15" s="258" t="s">
        <v>99</v>
      </c>
      <c r="J15" s="258" t="s">
        <v>100</v>
      </c>
      <c r="K15" s="258"/>
      <c r="L15" s="258"/>
      <c r="M15" s="258" t="s">
        <v>100</v>
      </c>
      <c r="N15" s="258" t="s">
        <v>100</v>
      </c>
      <c r="O15" s="258" t="s">
        <v>100</v>
      </c>
      <c r="P15" s="258" t="s">
        <v>100</v>
      </c>
      <c r="Q15" s="258" t="s">
        <v>100</v>
      </c>
      <c r="R15" s="258"/>
      <c r="S15" s="258"/>
      <c r="T15" s="258" t="s">
        <v>100</v>
      </c>
      <c r="U15" s="258" t="s">
        <v>100</v>
      </c>
      <c r="V15" s="258" t="s">
        <v>100</v>
      </c>
      <c r="W15" s="258" t="s">
        <v>100</v>
      </c>
      <c r="X15" s="258" t="s">
        <v>100</v>
      </c>
      <c r="Y15" s="258"/>
      <c r="Z15" s="258"/>
      <c r="AA15" s="258" t="s">
        <v>100</v>
      </c>
      <c r="AB15" s="258" t="s">
        <v>100</v>
      </c>
      <c r="AC15" s="258" t="s">
        <v>100</v>
      </c>
      <c r="AD15" s="258" t="s">
        <v>100</v>
      </c>
      <c r="AE15" s="258" t="s">
        <v>100</v>
      </c>
      <c r="AF15" s="258"/>
      <c r="AG15" s="258"/>
      <c r="AH15" s="258" t="s">
        <v>100</v>
      </c>
      <c r="AI15" s="258" t="s">
        <v>100</v>
      </c>
      <c r="AJ15" s="258" t="s">
        <v>100</v>
      </c>
      <c r="AK15" s="258" t="s">
        <v>100</v>
      </c>
      <c r="AL15" s="258" t="s">
        <v>73</v>
      </c>
      <c r="AM15" s="258"/>
      <c r="AN15" s="258"/>
      <c r="AO15" s="194"/>
      <c r="AP15" s="195"/>
      <c r="AQ15" s="196"/>
      <c r="AR15" s="196"/>
      <c r="AS15" s="196"/>
      <c r="AT15" s="196"/>
      <c r="AU15" s="196"/>
      <c r="AV15" s="196"/>
      <c r="AW15" s="196"/>
      <c r="BE15" s="187"/>
    </row>
    <row r="16" spans="1:59" s="197" customFormat="1" ht="14.65" customHeight="1" x14ac:dyDescent="0.2">
      <c r="A16" s="163">
        <v>3</v>
      </c>
      <c r="B16" s="12"/>
      <c r="C16" s="11"/>
      <c r="D16" s="207" t="s">
        <v>943</v>
      </c>
      <c r="E16" s="124" t="s">
        <v>944</v>
      </c>
      <c r="F16" s="135" t="s">
        <v>116</v>
      </c>
      <c r="G16" s="134" t="s">
        <v>105</v>
      </c>
      <c r="H16" s="125">
        <v>30</v>
      </c>
      <c r="I16" s="258" t="s">
        <v>100</v>
      </c>
      <c r="J16" s="258" t="s">
        <v>100</v>
      </c>
      <c r="K16" s="258"/>
      <c r="L16" s="258"/>
      <c r="M16" s="258" t="s">
        <v>100</v>
      </c>
      <c r="N16" s="258" t="s">
        <v>100</v>
      </c>
      <c r="O16" s="258" t="s">
        <v>100</v>
      </c>
      <c r="P16" s="258" t="s">
        <v>100</v>
      </c>
      <c r="Q16" s="258" t="s">
        <v>100</v>
      </c>
      <c r="R16" s="258"/>
      <c r="S16" s="258"/>
      <c r="T16" s="258" t="s">
        <v>100</v>
      </c>
      <c r="U16" s="258" t="s">
        <v>100</v>
      </c>
      <c r="V16" s="258" t="s">
        <v>100</v>
      </c>
      <c r="W16" s="258" t="s">
        <v>100</v>
      </c>
      <c r="X16" s="258" t="s">
        <v>100</v>
      </c>
      <c r="Y16" s="258"/>
      <c r="Z16" s="258"/>
      <c r="AA16" s="258" t="s">
        <v>100</v>
      </c>
      <c r="AB16" s="258" t="s">
        <v>100</v>
      </c>
      <c r="AC16" s="258" t="s">
        <v>100</v>
      </c>
      <c r="AD16" s="258" t="s">
        <v>100</v>
      </c>
      <c r="AE16" s="258" t="s">
        <v>100</v>
      </c>
      <c r="AF16" s="258"/>
      <c r="AG16" s="258"/>
      <c r="AH16" s="258" t="s">
        <v>100</v>
      </c>
      <c r="AI16" s="258" t="s">
        <v>100</v>
      </c>
      <c r="AJ16" s="258" t="s">
        <v>100</v>
      </c>
      <c r="AK16" s="258" t="s">
        <v>100</v>
      </c>
      <c r="AL16" s="258" t="s">
        <v>73</v>
      </c>
      <c r="AM16" s="258"/>
      <c r="AN16" s="258"/>
      <c r="AO16" s="194"/>
      <c r="AP16" s="195"/>
      <c r="AQ16" s="196"/>
      <c r="AR16" s="196"/>
      <c r="AS16" s="196"/>
      <c r="AT16" s="196"/>
      <c r="AU16" s="196"/>
      <c r="AV16" s="196"/>
      <c r="AW16" s="196"/>
      <c r="BE16" s="187"/>
    </row>
    <row r="17" spans="1:57" s="197" customFormat="1" ht="14.65" customHeight="1" x14ac:dyDescent="0.2">
      <c r="A17" s="163">
        <v>4</v>
      </c>
      <c r="B17" s="12"/>
      <c r="C17" s="11"/>
      <c r="D17" s="207" t="s">
        <v>937</v>
      </c>
      <c r="E17" s="124" t="s">
        <v>938</v>
      </c>
      <c r="F17" s="135" t="s">
        <v>119</v>
      </c>
      <c r="G17" s="134" t="s">
        <v>105</v>
      </c>
      <c r="H17" s="125">
        <v>40</v>
      </c>
      <c r="I17" s="258" t="s">
        <v>100</v>
      </c>
      <c r="J17" s="258" t="s">
        <v>100</v>
      </c>
      <c r="K17" s="258"/>
      <c r="L17" s="258"/>
      <c r="M17" s="258" t="s">
        <v>100</v>
      </c>
      <c r="N17" s="258" t="s">
        <v>100</v>
      </c>
      <c r="O17" s="258" t="s">
        <v>100</v>
      </c>
      <c r="P17" s="258" t="s">
        <v>100</v>
      </c>
      <c r="Q17" s="258" t="s">
        <v>100</v>
      </c>
      <c r="R17" s="258"/>
      <c r="S17" s="258"/>
      <c r="T17" s="258" t="s">
        <v>100</v>
      </c>
      <c r="U17" s="258" t="s">
        <v>100</v>
      </c>
      <c r="V17" s="258" t="s">
        <v>100</v>
      </c>
      <c r="W17" s="258" t="s">
        <v>100</v>
      </c>
      <c r="X17" s="258" t="s">
        <v>100</v>
      </c>
      <c r="Y17" s="258"/>
      <c r="Z17" s="258"/>
      <c r="AA17" s="258" t="s">
        <v>100</v>
      </c>
      <c r="AB17" s="258" t="s">
        <v>100</v>
      </c>
      <c r="AC17" s="258" t="s">
        <v>100</v>
      </c>
      <c r="AD17" s="258" t="s">
        <v>100</v>
      </c>
      <c r="AE17" s="258" t="s">
        <v>100</v>
      </c>
      <c r="AF17" s="258"/>
      <c r="AG17" s="258"/>
      <c r="AH17" s="258" t="s">
        <v>100</v>
      </c>
      <c r="AI17" s="258" t="s">
        <v>100</v>
      </c>
      <c r="AJ17" s="258" t="s">
        <v>100</v>
      </c>
      <c r="AK17" s="258" t="s">
        <v>100</v>
      </c>
      <c r="AL17" s="258" t="s">
        <v>73</v>
      </c>
      <c r="AM17" s="258"/>
      <c r="AN17" s="258"/>
      <c r="AO17" s="194"/>
      <c r="AP17" s="195"/>
      <c r="AQ17" s="196"/>
      <c r="AR17" s="196"/>
      <c r="AS17" s="196"/>
      <c r="AT17" s="196"/>
      <c r="AU17" s="196"/>
      <c r="AV17" s="196"/>
      <c r="AW17" s="196"/>
      <c r="BE17" s="187"/>
    </row>
    <row r="18" spans="1:57" s="197" customFormat="1" ht="14.65" customHeight="1" x14ac:dyDescent="0.2">
      <c r="A18" s="163">
        <v>5</v>
      </c>
      <c r="B18" s="12" t="str">
        <f>IF(LEN(C18)&gt;0,VLOOKUP($F$8,DATA!$A$4:$A$296,1,FALSE),"")</f>
        <v>0474585</v>
      </c>
      <c r="C18" s="11" t="str">
        <f t="shared" si="0"/>
        <v>AGOSTO</v>
      </c>
      <c r="D18" s="207" t="s">
        <v>946</v>
      </c>
      <c r="E18" s="124" t="s">
        <v>945</v>
      </c>
      <c r="F18" s="135" t="s">
        <v>117</v>
      </c>
      <c r="G18" s="134" t="s">
        <v>106</v>
      </c>
      <c r="H18" s="125">
        <v>30</v>
      </c>
      <c r="I18" s="258" t="s">
        <v>100</v>
      </c>
      <c r="J18" s="258" t="s">
        <v>100</v>
      </c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 t="s">
        <v>73</v>
      </c>
      <c r="AM18" s="258"/>
      <c r="AN18" s="258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ht="14.25" customHeight="1" thickBot="1" x14ac:dyDescent="0.25">
      <c r="A19" s="198" t="s">
        <v>19</v>
      </c>
      <c r="B19" s="13" t="str">
        <f>IF(LEN(C19)&gt;0,VLOOKUP($F$6,DATA!$A:$S,2,FALSE),"")</f>
        <v/>
      </c>
      <c r="X19" s="201" t="s">
        <v>95</v>
      </c>
      <c r="Y19" s="287" t="s">
        <v>948</v>
      </c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BC19" s="197"/>
      <c r="BD19" s="197"/>
    </row>
    <row r="20" spans="1:57" s="253" customFormat="1" ht="12" customHeight="1" thickBot="1" x14ac:dyDescent="0.3">
      <c r="A20" s="202" t="s">
        <v>100</v>
      </c>
      <c r="B20" s="164"/>
      <c r="C20" s="165" t="s">
        <v>72</v>
      </c>
      <c r="D20" s="274" t="s">
        <v>131</v>
      </c>
      <c r="E20" s="274"/>
      <c r="F20" s="274"/>
      <c r="G20" s="274"/>
      <c r="H20" s="20"/>
      <c r="I20" s="247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9"/>
      <c r="AK20" s="249"/>
      <c r="AL20" s="249"/>
      <c r="AM20" s="249"/>
      <c r="AN20" s="250"/>
      <c r="AO20" s="251"/>
      <c r="AP20" s="252"/>
      <c r="AQ20" s="252"/>
      <c r="AR20" s="252"/>
      <c r="AU20" s="252"/>
      <c r="AV20" s="252"/>
      <c r="BC20" s="254"/>
      <c r="BD20" s="254"/>
    </row>
    <row r="21" spans="1:57" s="253" customFormat="1" ht="12" customHeight="1" x14ac:dyDescent="0.25">
      <c r="A21" s="202" t="s">
        <v>132</v>
      </c>
      <c r="B21" s="164"/>
      <c r="C21" s="166" t="s">
        <v>68</v>
      </c>
      <c r="D21" s="274" t="s">
        <v>940</v>
      </c>
      <c r="E21" s="274"/>
      <c r="F21" s="274"/>
      <c r="G21" s="274"/>
      <c r="H21" s="20"/>
      <c r="I21" s="255"/>
      <c r="J21" s="278"/>
      <c r="K21" s="279"/>
      <c r="L21" s="279"/>
      <c r="M21" s="279"/>
      <c r="N21" s="279"/>
      <c r="O21" s="279"/>
      <c r="P21" s="279"/>
      <c r="Q21" s="279"/>
      <c r="R21" s="280"/>
      <c r="S21" s="256"/>
      <c r="T21" s="256"/>
      <c r="U21" s="256"/>
      <c r="V21" s="256"/>
      <c r="W21" s="256"/>
      <c r="X21" s="256"/>
      <c r="Y21" s="256"/>
      <c r="Z21" s="288"/>
      <c r="AA21" s="289"/>
      <c r="AB21" s="289"/>
      <c r="AC21" s="289"/>
      <c r="AD21" s="289"/>
      <c r="AE21" s="289"/>
      <c r="AF21" s="289"/>
      <c r="AG21" s="289"/>
      <c r="AH21" s="290"/>
      <c r="AI21" s="266"/>
      <c r="AJ21" s="252"/>
      <c r="AK21" s="252"/>
      <c r="AL21" s="252"/>
      <c r="AM21" s="252"/>
      <c r="AN21" s="262"/>
      <c r="AO21" s="251" t="s">
        <v>20</v>
      </c>
      <c r="AP21" s="252"/>
      <c r="AQ21" s="252"/>
      <c r="AR21" s="252"/>
      <c r="AU21" s="252"/>
      <c r="AV21" s="252"/>
      <c r="BC21" s="254"/>
      <c r="BD21" s="254"/>
    </row>
    <row r="22" spans="1:57" s="253" customFormat="1" ht="12" customHeight="1" x14ac:dyDescent="0.25">
      <c r="A22" s="202" t="s">
        <v>134</v>
      </c>
      <c r="B22" s="164"/>
      <c r="C22" s="167" t="s">
        <v>8</v>
      </c>
      <c r="D22" s="274" t="s">
        <v>133</v>
      </c>
      <c r="E22" s="274"/>
      <c r="F22" s="274"/>
      <c r="G22" s="274"/>
      <c r="H22" s="20"/>
      <c r="I22" s="255"/>
      <c r="J22" s="281"/>
      <c r="K22" s="282"/>
      <c r="L22" s="282"/>
      <c r="M22" s="282"/>
      <c r="N22" s="282"/>
      <c r="O22" s="282"/>
      <c r="P22" s="282"/>
      <c r="Q22" s="282"/>
      <c r="R22" s="283"/>
      <c r="S22" s="256"/>
      <c r="T22" s="256"/>
      <c r="U22" s="256"/>
      <c r="V22" s="256"/>
      <c r="W22" s="256"/>
      <c r="X22" s="256"/>
      <c r="Y22" s="256"/>
      <c r="Z22" s="291"/>
      <c r="AA22" s="282"/>
      <c r="AB22" s="282"/>
      <c r="AC22" s="282"/>
      <c r="AD22" s="282"/>
      <c r="AE22" s="282"/>
      <c r="AF22" s="282"/>
      <c r="AG22" s="282"/>
      <c r="AH22" s="292"/>
      <c r="AI22" s="266"/>
      <c r="AJ22" s="252"/>
      <c r="AK22" s="252"/>
      <c r="AL22" s="252"/>
      <c r="AM22" s="252"/>
      <c r="AN22" s="262"/>
      <c r="AO22" s="251" t="s">
        <v>24</v>
      </c>
      <c r="AP22" s="252"/>
      <c r="AQ22" s="252"/>
      <c r="AR22" s="252"/>
      <c r="AU22" s="252"/>
      <c r="AV22" s="252"/>
      <c r="BC22" s="254"/>
      <c r="BD22" s="254"/>
    </row>
    <row r="23" spans="1:57" s="253" customFormat="1" ht="12" customHeight="1" x14ac:dyDescent="0.25">
      <c r="A23" s="202" t="s">
        <v>99</v>
      </c>
      <c r="B23" s="164"/>
      <c r="C23" s="168" t="s">
        <v>6</v>
      </c>
      <c r="D23" s="274" t="s">
        <v>135</v>
      </c>
      <c r="E23" s="274"/>
      <c r="F23" s="274"/>
      <c r="G23" s="274"/>
      <c r="H23" s="20"/>
      <c r="I23" s="255"/>
      <c r="J23" s="281"/>
      <c r="K23" s="282"/>
      <c r="L23" s="282"/>
      <c r="M23" s="282"/>
      <c r="N23" s="282"/>
      <c r="O23" s="282"/>
      <c r="P23" s="282"/>
      <c r="Q23" s="282"/>
      <c r="R23" s="283"/>
      <c r="S23" s="256"/>
      <c r="T23" s="256"/>
      <c r="U23" s="256"/>
      <c r="V23" s="256"/>
      <c r="W23" s="256"/>
      <c r="X23" s="256"/>
      <c r="Y23" s="256"/>
      <c r="Z23" s="291"/>
      <c r="AA23" s="282"/>
      <c r="AB23" s="282"/>
      <c r="AC23" s="282"/>
      <c r="AD23" s="282"/>
      <c r="AE23" s="282"/>
      <c r="AF23" s="282"/>
      <c r="AG23" s="282"/>
      <c r="AH23" s="292"/>
      <c r="AI23" s="266"/>
      <c r="AJ23" s="252"/>
      <c r="AK23" s="252"/>
      <c r="AL23" s="252"/>
      <c r="AM23" s="252"/>
      <c r="AN23" s="262"/>
      <c r="AO23" s="251" t="s">
        <v>52</v>
      </c>
      <c r="AP23" s="252"/>
      <c r="AQ23" s="252"/>
      <c r="AR23" s="252"/>
      <c r="AU23" s="252"/>
      <c r="AV23" s="252"/>
      <c r="BC23" s="254"/>
      <c r="BD23" s="254"/>
    </row>
    <row r="24" spans="1:57" s="253" customFormat="1" ht="12" customHeight="1" x14ac:dyDescent="0.25">
      <c r="A24" s="202" t="s">
        <v>8</v>
      </c>
      <c r="B24" s="164"/>
      <c r="C24" s="169" t="s">
        <v>73</v>
      </c>
      <c r="D24" s="274" t="s">
        <v>156</v>
      </c>
      <c r="E24" s="274"/>
      <c r="F24" s="274"/>
      <c r="G24" s="274"/>
      <c r="H24" s="20"/>
      <c r="I24" s="255"/>
      <c r="J24" s="281"/>
      <c r="K24" s="282"/>
      <c r="L24" s="282"/>
      <c r="M24" s="282"/>
      <c r="N24" s="282"/>
      <c r="O24" s="282"/>
      <c r="P24" s="282"/>
      <c r="Q24" s="282"/>
      <c r="R24" s="283"/>
      <c r="S24" s="256"/>
      <c r="T24" s="263"/>
      <c r="U24" s="256"/>
      <c r="V24" s="256"/>
      <c r="W24" s="256"/>
      <c r="X24" s="256"/>
      <c r="Y24" s="256"/>
      <c r="Z24" s="291"/>
      <c r="AA24" s="282"/>
      <c r="AB24" s="282"/>
      <c r="AC24" s="282"/>
      <c r="AD24" s="282"/>
      <c r="AE24" s="282"/>
      <c r="AF24" s="282"/>
      <c r="AG24" s="282"/>
      <c r="AH24" s="292"/>
      <c r="AI24" s="266"/>
      <c r="AJ24" s="252"/>
      <c r="AK24" s="252"/>
      <c r="AL24" s="252"/>
      <c r="AM24" s="252"/>
      <c r="AN24" s="257"/>
      <c r="AO24" s="256"/>
      <c r="AP24" s="256"/>
      <c r="AQ24" s="256"/>
      <c r="AR24" s="256"/>
      <c r="BC24" s="254"/>
      <c r="BD24" s="254"/>
    </row>
    <row r="25" spans="1:57" s="253" customFormat="1" ht="12" customHeight="1" x14ac:dyDescent="0.25">
      <c r="A25" s="202" t="s">
        <v>97</v>
      </c>
      <c r="B25" s="164"/>
      <c r="C25" s="170"/>
      <c r="D25" s="274" t="s">
        <v>136</v>
      </c>
      <c r="E25" s="274"/>
      <c r="F25" s="274"/>
      <c r="G25" s="274"/>
      <c r="H25" s="20"/>
      <c r="I25" s="255"/>
      <c r="J25" s="281"/>
      <c r="K25" s="282"/>
      <c r="L25" s="282"/>
      <c r="M25" s="282"/>
      <c r="N25" s="282"/>
      <c r="O25" s="282"/>
      <c r="P25" s="282"/>
      <c r="Q25" s="282"/>
      <c r="R25" s="283"/>
      <c r="S25" s="256"/>
      <c r="T25" s="256"/>
      <c r="U25" s="256"/>
      <c r="V25" s="256"/>
      <c r="W25" s="256"/>
      <c r="X25" s="256"/>
      <c r="Y25" s="256"/>
      <c r="Z25" s="291"/>
      <c r="AA25" s="282"/>
      <c r="AB25" s="282"/>
      <c r="AC25" s="282"/>
      <c r="AD25" s="282"/>
      <c r="AE25" s="282"/>
      <c r="AF25" s="282"/>
      <c r="AG25" s="282"/>
      <c r="AH25" s="292"/>
      <c r="AI25" s="266"/>
      <c r="AJ25" s="256"/>
      <c r="AK25" s="256"/>
      <c r="AL25" s="256"/>
      <c r="AM25" s="256"/>
      <c r="AN25" s="257"/>
      <c r="AO25" s="256"/>
      <c r="AP25" s="256"/>
      <c r="AQ25" s="256"/>
      <c r="AR25" s="256"/>
      <c r="BC25" s="254"/>
      <c r="BD25" s="254"/>
    </row>
    <row r="26" spans="1:57" s="253" customFormat="1" ht="12" customHeight="1" x14ac:dyDescent="0.25">
      <c r="A26" s="202" t="s">
        <v>137</v>
      </c>
      <c r="B26" s="164"/>
      <c r="C26" s="170"/>
      <c r="D26" s="274" t="s">
        <v>138</v>
      </c>
      <c r="E26" s="274"/>
      <c r="F26" s="274"/>
      <c r="G26" s="274"/>
      <c r="H26" s="20"/>
      <c r="I26" s="255"/>
      <c r="J26" s="281"/>
      <c r="K26" s="282"/>
      <c r="L26" s="282"/>
      <c r="M26" s="282"/>
      <c r="N26" s="282"/>
      <c r="O26" s="282"/>
      <c r="P26" s="282"/>
      <c r="Q26" s="282"/>
      <c r="R26" s="283"/>
      <c r="S26" s="256"/>
      <c r="T26" s="256"/>
      <c r="U26" s="256"/>
      <c r="V26" s="256"/>
      <c r="W26" s="256"/>
      <c r="X26" s="256"/>
      <c r="Y26" s="256"/>
      <c r="Z26" s="291"/>
      <c r="AA26" s="282"/>
      <c r="AB26" s="282"/>
      <c r="AC26" s="282"/>
      <c r="AD26" s="282"/>
      <c r="AE26" s="282"/>
      <c r="AF26" s="282"/>
      <c r="AG26" s="282"/>
      <c r="AH26" s="292"/>
      <c r="AI26" s="266"/>
      <c r="AJ26" s="256"/>
      <c r="AK26" s="256"/>
      <c r="AL26" s="256"/>
      <c r="AM26" s="256"/>
      <c r="AN26" s="257"/>
      <c r="AO26" s="256"/>
      <c r="AP26" s="256"/>
      <c r="AQ26" s="256"/>
      <c r="AR26" s="256"/>
      <c r="BC26" s="254"/>
      <c r="BD26" s="254"/>
    </row>
    <row r="27" spans="1:57" s="253" customFormat="1" ht="12" customHeight="1" x14ac:dyDescent="0.25">
      <c r="A27" s="202" t="s">
        <v>139</v>
      </c>
      <c r="B27" s="170"/>
      <c r="C27" s="170"/>
      <c r="D27" s="274" t="s">
        <v>140</v>
      </c>
      <c r="E27" s="274"/>
      <c r="F27" s="274"/>
      <c r="G27" s="274"/>
      <c r="H27" s="20"/>
      <c r="I27" s="255"/>
      <c r="J27" s="281"/>
      <c r="K27" s="282"/>
      <c r="L27" s="282"/>
      <c r="M27" s="282"/>
      <c r="N27" s="282"/>
      <c r="O27" s="282"/>
      <c r="P27" s="282"/>
      <c r="Q27" s="282"/>
      <c r="R27" s="283"/>
      <c r="S27" s="256"/>
      <c r="T27" s="256"/>
      <c r="U27" s="256"/>
      <c r="V27" s="256"/>
      <c r="W27" s="256"/>
      <c r="X27" s="256"/>
      <c r="Y27" s="256"/>
      <c r="Z27" s="291"/>
      <c r="AA27" s="282"/>
      <c r="AB27" s="282"/>
      <c r="AC27" s="282"/>
      <c r="AD27" s="282"/>
      <c r="AE27" s="282"/>
      <c r="AF27" s="282"/>
      <c r="AG27" s="282"/>
      <c r="AH27" s="292"/>
      <c r="AI27" s="266"/>
      <c r="AJ27" s="256"/>
      <c r="AK27" s="256"/>
      <c r="AL27" s="256"/>
      <c r="AM27" s="256"/>
      <c r="AN27" s="257"/>
      <c r="AO27" s="256"/>
      <c r="AP27" s="256"/>
      <c r="AQ27" s="256"/>
      <c r="AR27" s="256"/>
      <c r="BC27" s="254"/>
      <c r="BD27" s="254"/>
    </row>
    <row r="28" spans="1:57" s="253" customFormat="1" ht="12" customHeight="1" thickBot="1" x14ac:dyDescent="0.3">
      <c r="A28" s="202" t="s">
        <v>98</v>
      </c>
      <c r="B28" s="170"/>
      <c r="C28" s="170"/>
      <c r="D28" s="274" t="s">
        <v>141</v>
      </c>
      <c r="E28" s="274"/>
      <c r="F28" s="274"/>
      <c r="G28" s="274"/>
      <c r="H28" s="20"/>
      <c r="I28" s="255"/>
      <c r="J28" s="284"/>
      <c r="K28" s="285"/>
      <c r="L28" s="285"/>
      <c r="M28" s="285"/>
      <c r="N28" s="285"/>
      <c r="O28" s="285"/>
      <c r="P28" s="285"/>
      <c r="Q28" s="285"/>
      <c r="R28" s="286"/>
      <c r="S28" s="256"/>
      <c r="T28" s="256"/>
      <c r="U28" s="256"/>
      <c r="V28" s="256"/>
      <c r="W28" s="256"/>
      <c r="X28" s="256"/>
      <c r="Y28" s="256"/>
      <c r="Z28" s="293"/>
      <c r="AA28" s="294"/>
      <c r="AB28" s="294"/>
      <c r="AC28" s="294"/>
      <c r="AD28" s="294"/>
      <c r="AE28" s="294"/>
      <c r="AF28" s="294"/>
      <c r="AG28" s="294"/>
      <c r="AH28" s="295"/>
      <c r="AI28" s="266"/>
      <c r="AJ28" s="256"/>
      <c r="AK28" s="256"/>
      <c r="AL28" s="256"/>
      <c r="AM28" s="256"/>
      <c r="AN28" s="257"/>
      <c r="AO28" s="256"/>
      <c r="AP28" s="256"/>
      <c r="AQ28" s="256"/>
      <c r="AR28" s="256"/>
      <c r="BC28" s="254"/>
      <c r="BD28" s="254"/>
    </row>
    <row r="29" spans="1:57" ht="12" customHeight="1" x14ac:dyDescent="0.25">
      <c r="A29" s="202" t="s">
        <v>96</v>
      </c>
      <c r="B29" s="170"/>
      <c r="C29" s="170"/>
      <c r="D29" s="274" t="s">
        <v>142</v>
      </c>
      <c r="E29" s="274"/>
      <c r="F29" s="274"/>
      <c r="G29" s="274"/>
      <c r="I29" s="255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46"/>
      <c r="AB29" s="246"/>
      <c r="AC29" s="246"/>
      <c r="AD29" s="246"/>
      <c r="AE29" s="246"/>
      <c r="AF29" s="246"/>
      <c r="AG29" s="246"/>
      <c r="AH29" s="246"/>
      <c r="AI29" s="256"/>
      <c r="AJ29" s="256"/>
      <c r="AK29" s="256"/>
      <c r="AL29" s="256"/>
      <c r="AM29" s="256"/>
      <c r="AN29" s="257"/>
      <c r="BC29" s="197"/>
      <c r="BD29" s="197"/>
    </row>
    <row r="30" spans="1:57" ht="12" customHeight="1" thickBot="1" x14ac:dyDescent="0.3">
      <c r="A30" s="205" t="s">
        <v>73</v>
      </c>
      <c r="B30" s="140"/>
      <c r="C30" s="140"/>
      <c r="D30" s="275" t="s">
        <v>158</v>
      </c>
      <c r="E30" s="275"/>
      <c r="F30" s="275"/>
      <c r="G30" s="275"/>
      <c r="H30" s="20" t="s">
        <v>924</v>
      </c>
      <c r="I30" s="259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1"/>
      <c r="BC30" s="197"/>
      <c r="BD30" s="197"/>
    </row>
    <row r="31" spans="1:57" hidden="1" x14ac:dyDescent="0.2">
      <c r="A31" s="139"/>
      <c r="B31" s="139"/>
      <c r="C31" s="139"/>
      <c r="D31" s="139"/>
      <c r="E31" s="139"/>
      <c r="F31" s="206"/>
    </row>
  </sheetData>
  <mergeCells count="40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N11:AN12"/>
    <mergeCell ref="C11:C12"/>
    <mergeCell ref="B11:B12"/>
    <mergeCell ref="AO11:AO12"/>
    <mergeCell ref="D10:D12"/>
    <mergeCell ref="A10:A12"/>
    <mergeCell ref="AG7:AK7"/>
    <mergeCell ref="G5:K5"/>
    <mergeCell ref="E10:E12"/>
    <mergeCell ref="H10:H12"/>
    <mergeCell ref="G10:G12"/>
    <mergeCell ref="D28:G28"/>
    <mergeCell ref="D30:G30"/>
    <mergeCell ref="I10:AM10"/>
    <mergeCell ref="F10:F12"/>
    <mergeCell ref="D26:G26"/>
    <mergeCell ref="D29:G29"/>
    <mergeCell ref="D27:G27"/>
    <mergeCell ref="J21:R28"/>
    <mergeCell ref="D24:G24"/>
    <mergeCell ref="D25:G25"/>
    <mergeCell ref="D22:G22"/>
    <mergeCell ref="D23:G23"/>
    <mergeCell ref="Y19:AM19"/>
    <mergeCell ref="D20:G20"/>
    <mergeCell ref="D21:G21"/>
    <mergeCell ref="Z21:AH28"/>
  </mergeCells>
  <conditionalFormatting sqref="I12:AL12">
    <cfRule type="cellIs" dxfId="80" priority="176" operator="equal">
      <formula>"do."</formula>
    </cfRule>
    <cfRule type="cellIs" dxfId="79" priority="179" operator="equal">
      <formula>"D"</formula>
    </cfRule>
    <cfRule type="containsText" dxfId="78" priority="180" operator="containsText" text="S">
      <formula>NOT(ISERROR(SEARCH("S",I12)))</formula>
    </cfRule>
  </conditionalFormatting>
  <conditionalFormatting sqref="AN14:AN18 I14:AJ17 I18:AF18">
    <cfRule type="cellIs" dxfId="77" priority="130" operator="equal">
      <formula>"F"</formula>
    </cfRule>
    <cfRule type="cellIs" dxfId="76" priority="131" operator="equal">
      <formula>"P"</formula>
    </cfRule>
    <cfRule type="cellIs" dxfId="75" priority="132" operator="equal">
      <formula>"LS"</formula>
    </cfRule>
    <cfRule type="cellIs" dxfId="74" priority="133" operator="equal">
      <formula>"T"</formula>
    </cfRule>
    <cfRule type="cellIs" dxfId="73" priority="134" operator="equal">
      <formula>"I"</formula>
    </cfRule>
  </conditionalFormatting>
  <conditionalFormatting sqref="N7:Z7 F8:H8">
    <cfRule type="cellIs" dxfId="72" priority="141" operator="equal">
      <formula>0</formula>
    </cfRule>
  </conditionalFormatting>
  <conditionalFormatting sqref="AC5:AI5">
    <cfRule type="cellIs" dxfId="71" priority="135" operator="equal">
      <formula>0</formula>
    </cfRule>
  </conditionalFormatting>
  <conditionalFormatting sqref="I13:AL13 AN13:AN18 I14:AJ17 I18:AF18">
    <cfRule type="cellIs" dxfId="70" priority="429" operator="equal">
      <formula>$C$20</formula>
    </cfRule>
    <cfRule type="cellIs" dxfId="69" priority="430" operator="equal">
      <formula>$C$20</formula>
    </cfRule>
  </conditionalFormatting>
  <conditionalFormatting sqref="AN14:AN18 I13:AL13 I14:AJ17 I18:AF18">
    <cfRule type="cellIs" dxfId="68" priority="453" operator="equal">
      <formula>$C$24</formula>
    </cfRule>
    <cfRule type="cellIs" dxfId="67" priority="454" operator="equal">
      <formula>$C$23</formula>
    </cfRule>
    <cfRule type="cellIs" dxfId="66" priority="455" operator="equal">
      <formula>$C$22</formula>
    </cfRule>
    <cfRule type="cellIs" dxfId="65" priority="456" operator="equal">
      <formula>$C$21</formula>
    </cfRule>
    <cfRule type="cellIs" dxfId="64" priority="457" operator="equal">
      <formula>$I$12="S"</formula>
    </cfRule>
    <cfRule type="cellIs" dxfId="63" priority="458" operator="equal">
      <formula>$G$21</formula>
    </cfRule>
  </conditionalFormatting>
  <conditionalFormatting sqref="AM13">
    <cfRule type="cellIs" dxfId="62" priority="48" operator="equal">
      <formula>$C$20</formula>
    </cfRule>
    <cfRule type="cellIs" dxfId="61" priority="49" operator="equal">
      <formula>$C$20</formula>
    </cfRule>
  </conditionalFormatting>
  <conditionalFormatting sqref="AM12">
    <cfRule type="cellIs" dxfId="60" priority="40" operator="equal">
      <formula>"do."</formula>
    </cfRule>
    <cfRule type="cellIs" dxfId="59" priority="41" operator="equal">
      <formula>"D"</formula>
    </cfRule>
    <cfRule type="containsText" dxfId="58" priority="42" operator="containsText" text="S">
      <formula>NOT(ISERROR(SEARCH("S",AM12)))</formula>
    </cfRule>
  </conditionalFormatting>
  <conditionalFormatting sqref="AM13">
    <cfRule type="cellIs" dxfId="57" priority="50" operator="equal">
      <formula>$C$24</formula>
    </cfRule>
    <cfRule type="cellIs" dxfId="56" priority="51" operator="equal">
      <formula>$C$23</formula>
    </cfRule>
    <cfRule type="cellIs" dxfId="55" priority="52" operator="equal">
      <formula>$C$22</formula>
    </cfRule>
    <cfRule type="cellIs" dxfId="54" priority="53" operator="equal">
      <formula>$C$21</formula>
    </cfRule>
    <cfRule type="cellIs" dxfId="53" priority="54" operator="equal">
      <formula>$I$12="S"</formula>
    </cfRule>
    <cfRule type="cellIs" dxfId="52" priority="55" operator="equal">
      <formula>$G$21</formula>
    </cfRule>
  </conditionalFormatting>
  <conditionalFormatting sqref="AK14:AL17 AL18">
    <cfRule type="cellIs" dxfId="51" priority="27" operator="equal">
      <formula>"F"</formula>
    </cfRule>
    <cfRule type="cellIs" dxfId="50" priority="28" operator="equal">
      <formula>"P"</formula>
    </cfRule>
    <cfRule type="cellIs" dxfId="49" priority="29" operator="equal">
      <formula>"LS"</formula>
    </cfRule>
    <cfRule type="cellIs" dxfId="48" priority="30" operator="equal">
      <formula>"T"</formula>
    </cfRule>
    <cfRule type="cellIs" dxfId="47" priority="31" operator="equal">
      <formula>"I"</formula>
    </cfRule>
  </conditionalFormatting>
  <conditionalFormatting sqref="AK14:AL17 AL18">
    <cfRule type="cellIs" dxfId="46" priority="32" operator="equal">
      <formula>$C$20</formula>
    </cfRule>
    <cfRule type="cellIs" dxfId="45" priority="33" operator="equal">
      <formula>$C$20</formula>
    </cfRule>
  </conditionalFormatting>
  <conditionalFormatting sqref="AK14:AL17 AL18">
    <cfRule type="cellIs" dxfId="44" priority="34" operator="equal">
      <formula>$C$24</formula>
    </cfRule>
    <cfRule type="cellIs" dxfId="43" priority="35" operator="equal">
      <formula>$C$23</formula>
    </cfRule>
    <cfRule type="cellIs" dxfId="42" priority="36" operator="equal">
      <formula>$C$22</formula>
    </cfRule>
    <cfRule type="cellIs" dxfId="41" priority="37" operator="equal">
      <formula>$C$21</formula>
    </cfRule>
    <cfRule type="cellIs" dxfId="40" priority="38" operator="equal">
      <formula>$I$12="S"</formula>
    </cfRule>
    <cfRule type="cellIs" dxfId="39" priority="39" operator="equal">
      <formula>$G$21</formula>
    </cfRule>
  </conditionalFormatting>
  <conditionalFormatting sqref="AM14:AM18">
    <cfRule type="cellIs" dxfId="38" priority="14" operator="equal">
      <formula>"F"</formula>
    </cfRule>
    <cfRule type="cellIs" dxfId="37" priority="15" operator="equal">
      <formula>"P"</formula>
    </cfRule>
    <cfRule type="cellIs" dxfId="36" priority="16" operator="equal">
      <formula>"LS"</formula>
    </cfRule>
    <cfRule type="cellIs" dxfId="35" priority="17" operator="equal">
      <formula>"T"</formula>
    </cfRule>
    <cfRule type="cellIs" dxfId="34" priority="18" operator="equal">
      <formula>"I"</formula>
    </cfRule>
  </conditionalFormatting>
  <conditionalFormatting sqref="AM14:AM18">
    <cfRule type="cellIs" dxfId="33" priority="19" operator="equal">
      <formula>$C$20</formula>
    </cfRule>
    <cfRule type="cellIs" dxfId="32" priority="20" operator="equal">
      <formula>$C$20</formula>
    </cfRule>
  </conditionalFormatting>
  <conditionalFormatting sqref="AM14:AM18">
    <cfRule type="cellIs" dxfId="31" priority="21" operator="equal">
      <formula>$C$24</formula>
    </cfRule>
    <cfRule type="cellIs" dxfId="30" priority="22" operator="equal">
      <formula>$C$23</formula>
    </cfRule>
    <cfRule type="cellIs" dxfId="29" priority="23" operator="equal">
      <formula>$C$22</formula>
    </cfRule>
    <cfRule type="cellIs" dxfId="28" priority="24" operator="equal">
      <formula>$C$21</formula>
    </cfRule>
    <cfRule type="cellIs" dxfId="27" priority="25" operator="equal">
      <formula>$I$12="S"</formula>
    </cfRule>
    <cfRule type="cellIs" dxfId="26" priority="26" operator="equal">
      <formula>$G$21</formula>
    </cfRule>
  </conditionalFormatting>
  <conditionalFormatting sqref="AG18:AK18">
    <cfRule type="cellIs" dxfId="25" priority="1" operator="equal">
      <formula>"F"</formula>
    </cfRule>
    <cfRule type="cellIs" dxfId="24" priority="2" operator="equal">
      <formula>"P"</formula>
    </cfRule>
    <cfRule type="cellIs" dxfId="23" priority="3" operator="equal">
      <formula>"LS"</formula>
    </cfRule>
    <cfRule type="cellIs" dxfId="22" priority="4" operator="equal">
      <formula>"T"</formula>
    </cfRule>
    <cfRule type="cellIs" dxfId="21" priority="5" operator="equal">
      <formula>"I"</formula>
    </cfRule>
  </conditionalFormatting>
  <conditionalFormatting sqref="AG18:AK18">
    <cfRule type="cellIs" dxfId="20" priority="6" operator="equal">
      <formula>$C$20</formula>
    </cfRule>
    <cfRule type="cellIs" dxfId="19" priority="7" operator="equal">
      <formula>$C$20</formula>
    </cfRule>
  </conditionalFormatting>
  <conditionalFormatting sqref="AG18:AK18">
    <cfRule type="cellIs" dxfId="18" priority="8" operator="equal">
      <formula>$C$24</formula>
    </cfRule>
    <cfRule type="cellIs" dxfId="17" priority="9" operator="equal">
      <formula>$C$23</formula>
    </cfRule>
    <cfRule type="cellIs" dxfId="16" priority="10" operator="equal">
      <formula>$C$22</formula>
    </cfRule>
    <cfRule type="cellIs" dxfId="15" priority="11" operator="equal">
      <formula>$C$21</formula>
    </cfRule>
    <cfRule type="cellIs" dxfId="14" priority="12" operator="equal">
      <formula>$I$12="S"</formula>
    </cfRule>
    <cfRule type="cellIs" dxfId="13" priority="13" operator="equal">
      <formula>$G$21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9:D19 C13:C18" xr:uid="{00000000-0002-0000-0100-000001000000}">
      <formula1>$B$188:$B$199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8" xr:uid="{00000000-0002-0000-0100-000003000000}">
      <formula1>$BE$2:$BE$18</formula1>
    </dataValidation>
    <dataValidation type="list" allowBlank="1" showInputMessage="1" showErrorMessage="1" sqref="G14:G18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C31:D577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72"/>
  <sheetViews>
    <sheetView view="pageBreakPreview" zoomScale="80" zoomScaleNormal="100" zoomScaleSheetLayoutView="80" workbookViewId="0">
      <pane ySplit="12" topLeftCell="A13" activePane="bottomLeft" state="frozen"/>
      <selection pane="bottomLeft" activeCell="X140" sqref="X140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9.42578125" style="20" customWidth="1"/>
    <col min="6" max="6" width="14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</row>
    <row r="2" spans="1:41" ht="13.15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</row>
    <row r="3" spans="1:41" ht="13.5" x14ac:dyDescent="0.25">
      <c r="A3" s="318" t="s">
        <v>102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69"/>
    </row>
    <row r="4" spans="1:41" ht="15.6" customHeight="1" x14ac:dyDescent="0.25">
      <c r="B4" s="175"/>
      <c r="C4" s="175"/>
      <c r="D4" s="175"/>
      <c r="E4" s="332" t="s">
        <v>103</v>
      </c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921</v>
      </c>
      <c r="F5" s="232" t="s">
        <v>38</v>
      </c>
      <c r="G5" s="337" t="s">
        <v>46</v>
      </c>
      <c r="H5" s="337"/>
      <c r="I5" s="337"/>
      <c r="J5" s="337"/>
      <c r="K5" s="337"/>
      <c r="L5" s="176">
        <f>VLOOKUP(G5,CALEND!$A$17:$B$28,2,FALSE)</f>
        <v>8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9" t="str">
        <f>IF(+ASISTENCIA!AC5="","",ASISTENCIA!AC5)</f>
        <v>Mañana</v>
      </c>
      <c r="AB5" s="339"/>
      <c r="AC5" s="339"/>
      <c r="AD5" s="339"/>
      <c r="AE5" s="339"/>
      <c r="AF5" s="339"/>
      <c r="AG5" s="339"/>
      <c r="AH5" s="339"/>
      <c r="AI5" s="158"/>
      <c r="AJ5" s="112"/>
      <c r="AK5" s="112"/>
      <c r="AL5" s="112"/>
    </row>
    <row r="6" spans="1:41" s="111" customFormat="1" ht="18.600000000000001" customHeight="1" x14ac:dyDescent="0.25">
      <c r="C6" s="69"/>
      <c r="D6" s="69"/>
      <c r="E6" s="231" t="s">
        <v>93</v>
      </c>
      <c r="F6" s="338" t="str">
        <f>IF(+ASISTENCIA!F6="","",ASISTENCIA!F6)</f>
        <v>IEI. N° 217 NIÑO JESÚS DE PRAGA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317" t="str">
        <f>IF(+ASISTENCIA!F7="","",ASISTENCIA!F7)</f>
        <v>INICIAL</v>
      </c>
      <c r="G7" s="317"/>
      <c r="H7" s="317"/>
      <c r="I7" s="177"/>
      <c r="J7" s="235" t="s">
        <v>926</v>
      </c>
      <c r="L7" s="347" t="str">
        <f>IF(+ASISTENCIA!N7="","",ASISTENCIA!N7)</f>
        <v>PILCUYO / 18 DE ENERO</v>
      </c>
      <c r="M7" s="347"/>
      <c r="N7" s="347"/>
      <c r="O7" s="347"/>
      <c r="P7" s="347"/>
      <c r="Q7" s="347"/>
      <c r="R7" s="347"/>
      <c r="S7" s="347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317" t="str">
        <f>IF(+ASISTENCIA!F8="","",ASISTENCIA!F8)</f>
        <v>0474585</v>
      </c>
      <c r="G8" s="317"/>
      <c r="H8" s="317"/>
      <c r="I8" s="99"/>
      <c r="J8" s="235" t="s">
        <v>927</v>
      </c>
      <c r="L8" s="347" t="str">
        <f>IF(+ASISTENCIA!N8="","",ASISTENCIA!N8)</f>
        <v>PILCUYO / 18 DE ENERO</v>
      </c>
      <c r="M8" s="347"/>
      <c r="N8" s="347"/>
      <c r="O8" s="347"/>
      <c r="P8" s="347"/>
      <c r="Q8" s="347"/>
      <c r="R8" s="347"/>
      <c r="S8" s="347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77" t="s">
        <v>3</v>
      </c>
      <c r="B10" s="159"/>
      <c r="C10" s="159"/>
      <c r="D10" s="277" t="s">
        <v>1</v>
      </c>
      <c r="E10" s="277" t="s">
        <v>0</v>
      </c>
      <c r="F10" s="277" t="s">
        <v>92</v>
      </c>
      <c r="G10" s="299" t="s">
        <v>25</v>
      </c>
      <c r="H10" s="299" t="s">
        <v>113</v>
      </c>
      <c r="I10" s="32"/>
      <c r="J10" s="210" t="s">
        <v>922</v>
      </c>
      <c r="K10" s="211"/>
      <c r="L10" s="340" t="s">
        <v>143</v>
      </c>
      <c r="M10" s="340"/>
      <c r="N10" s="340"/>
      <c r="O10" s="211"/>
      <c r="P10" s="212" t="s">
        <v>148</v>
      </c>
      <c r="Q10" s="213"/>
      <c r="R10" s="241" t="s">
        <v>149</v>
      </c>
      <c r="S10" s="213"/>
      <c r="T10" s="333" t="s">
        <v>150</v>
      </c>
      <c r="U10" s="333"/>
      <c r="V10" s="211"/>
      <c r="W10" s="348" t="s">
        <v>152</v>
      </c>
      <c r="X10" s="348"/>
      <c r="Y10" s="214"/>
      <c r="Z10" s="212" t="s">
        <v>155</v>
      </c>
      <c r="AA10" s="215"/>
      <c r="AB10" s="341" t="s">
        <v>104</v>
      </c>
      <c r="AC10" s="342"/>
      <c r="AD10" s="342"/>
      <c r="AE10" s="342"/>
      <c r="AF10" s="342"/>
      <c r="AG10" s="342"/>
      <c r="AH10" s="342"/>
      <c r="AI10" s="342"/>
      <c r="AJ10" s="343"/>
      <c r="AK10" s="185"/>
      <c r="AL10" s="185"/>
      <c r="AM10" s="186"/>
      <c r="AN10" s="186"/>
      <c r="AO10" s="186"/>
    </row>
    <row r="11" spans="1:41" s="172" customFormat="1" ht="33" customHeight="1" x14ac:dyDescent="0.25">
      <c r="A11" s="277"/>
      <c r="B11" s="238" t="s">
        <v>37</v>
      </c>
      <c r="C11" s="240" t="s">
        <v>21</v>
      </c>
      <c r="D11" s="277"/>
      <c r="E11" s="277"/>
      <c r="F11" s="277"/>
      <c r="G11" s="299"/>
      <c r="H11" s="299"/>
      <c r="I11" s="117"/>
      <c r="J11" s="242" t="s">
        <v>145</v>
      </c>
      <c r="K11" s="137"/>
      <c r="L11" s="242" t="s">
        <v>144</v>
      </c>
      <c r="M11" s="242" t="s">
        <v>146</v>
      </c>
      <c r="N11" s="242" t="s">
        <v>147</v>
      </c>
      <c r="O11" s="137"/>
      <c r="P11" s="242" t="s">
        <v>929</v>
      </c>
      <c r="Q11" s="137"/>
      <c r="R11" s="242" t="s">
        <v>145</v>
      </c>
      <c r="S11" s="137"/>
      <c r="T11" s="242" t="s">
        <v>923</v>
      </c>
      <c r="U11" s="242" t="s">
        <v>151</v>
      </c>
      <c r="V11" s="138"/>
      <c r="W11" s="171" t="s">
        <v>153</v>
      </c>
      <c r="X11" s="171" t="s">
        <v>154</v>
      </c>
      <c r="Y11" s="138"/>
      <c r="Z11" s="242" t="s">
        <v>145</v>
      </c>
      <c r="AA11" s="160"/>
      <c r="AB11" s="344"/>
      <c r="AC11" s="345"/>
      <c r="AD11" s="345"/>
      <c r="AE11" s="345"/>
      <c r="AF11" s="345"/>
      <c r="AG11" s="345"/>
      <c r="AH11" s="345"/>
      <c r="AI11" s="345"/>
      <c r="AJ11" s="346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7" si="1">IF(OR(COUNTIF($I12:$AJ12,"X")&gt;0,COUNTIF($I12:$AJ12,"L")&gt;0),COUNTIF($I12:$AJ12,"X")+COUNTIF($I12:$AJ12,"L"),"")</f>
        <v/>
      </c>
      <c r="AL12" s="194"/>
    </row>
    <row r="13" spans="1:41" s="197" customFormat="1" ht="21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AGOSTO</v>
      </c>
      <c r="D13" s="207" t="s">
        <v>935</v>
      </c>
      <c r="E13" s="124" t="s">
        <v>936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34"/>
      <c r="AC13" s="335"/>
      <c r="AD13" s="335"/>
      <c r="AE13" s="335"/>
      <c r="AF13" s="335"/>
      <c r="AG13" s="335"/>
      <c r="AH13" s="335"/>
      <c r="AI13" s="335"/>
      <c r="AJ13" s="336"/>
      <c r="AK13" s="128" t="str">
        <f t="shared" si="1"/>
        <v/>
      </c>
      <c r="AL13" s="194"/>
    </row>
    <row r="14" spans="1:41" s="197" customFormat="1" ht="20.25" customHeight="1" x14ac:dyDescent="0.25">
      <c r="A14" s="163">
        <v>2</v>
      </c>
      <c r="B14" s="12"/>
      <c r="C14" s="11"/>
      <c r="D14" s="207" t="s">
        <v>942</v>
      </c>
      <c r="E14" s="124" t="s">
        <v>941</v>
      </c>
      <c r="F14" s="135" t="s">
        <v>116</v>
      </c>
      <c r="G14" s="134" t="s">
        <v>105</v>
      </c>
      <c r="H14" s="125">
        <v>30</v>
      </c>
      <c r="I14" s="217"/>
      <c r="J14" s="219">
        <v>0</v>
      </c>
      <c r="K14" s="217"/>
      <c r="L14" s="129">
        <v>0</v>
      </c>
      <c r="M14" s="129">
        <v>0</v>
      </c>
      <c r="N14" s="129">
        <v>0</v>
      </c>
      <c r="O14" s="217"/>
      <c r="P14" s="129">
        <v>0</v>
      </c>
      <c r="Q14" s="217"/>
      <c r="R14" s="129">
        <v>1</v>
      </c>
      <c r="S14" s="220"/>
      <c r="T14" s="129"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49" t="s">
        <v>949</v>
      </c>
      <c r="AC14" s="350"/>
      <c r="AD14" s="350"/>
      <c r="AE14" s="350"/>
      <c r="AF14" s="350"/>
      <c r="AG14" s="350"/>
      <c r="AH14" s="350"/>
      <c r="AI14" s="350"/>
      <c r="AJ14" s="351"/>
      <c r="AK14" s="128"/>
      <c r="AL14" s="194"/>
    </row>
    <row r="15" spans="1:41" s="197" customFormat="1" ht="20.25" customHeight="1" x14ac:dyDescent="0.25">
      <c r="A15" s="163">
        <v>3</v>
      </c>
      <c r="B15" s="12"/>
      <c r="C15" s="11"/>
      <c r="D15" s="207" t="s">
        <v>943</v>
      </c>
      <c r="E15" s="124" t="s">
        <v>944</v>
      </c>
      <c r="F15" s="135" t="s">
        <v>116</v>
      </c>
      <c r="G15" s="134" t="s">
        <v>105</v>
      </c>
      <c r="H15" s="125">
        <v>30</v>
      </c>
      <c r="I15" s="217"/>
      <c r="J15" s="219">
        <v>0</v>
      </c>
      <c r="K15" s="217"/>
      <c r="L15" s="129">
        <v>0</v>
      </c>
      <c r="M15" s="129">
        <v>0</v>
      </c>
      <c r="N15" s="129">
        <v>0</v>
      </c>
      <c r="O15" s="217"/>
      <c r="P15" s="129">
        <v>0</v>
      </c>
      <c r="Q15" s="217"/>
      <c r="R15" s="129">
        <v>0</v>
      </c>
      <c r="S15" s="220"/>
      <c r="T15" s="129">
        <v>0</v>
      </c>
      <c r="U15" s="19">
        <v>0</v>
      </c>
      <c r="V15" s="220"/>
      <c r="W15" s="19">
        <v>0</v>
      </c>
      <c r="X15" s="19">
        <v>0</v>
      </c>
      <c r="Y15" s="220"/>
      <c r="Z15" s="19">
        <v>0</v>
      </c>
      <c r="AA15" s="220"/>
      <c r="AB15" s="267"/>
      <c r="AC15" s="268"/>
      <c r="AD15" s="268"/>
      <c r="AE15" s="268"/>
      <c r="AF15" s="268"/>
      <c r="AG15" s="268"/>
      <c r="AH15" s="268"/>
      <c r="AI15" s="268"/>
      <c r="AJ15" s="269"/>
      <c r="AK15" s="128"/>
      <c r="AL15" s="194"/>
    </row>
    <row r="16" spans="1:41" s="197" customFormat="1" ht="19.5" customHeight="1" x14ac:dyDescent="0.25">
      <c r="A16" s="163">
        <v>4</v>
      </c>
      <c r="B16" s="12"/>
      <c r="C16" s="11"/>
      <c r="D16" s="207" t="s">
        <v>937</v>
      </c>
      <c r="E16" s="124" t="s">
        <v>938</v>
      </c>
      <c r="F16" s="135" t="s">
        <v>119</v>
      </c>
      <c r="G16" s="134" t="s">
        <v>105</v>
      </c>
      <c r="H16" s="125">
        <v>40</v>
      </c>
      <c r="I16" s="217"/>
      <c r="J16" s="219">
        <v>0</v>
      </c>
      <c r="K16" s="217"/>
      <c r="L16" s="129">
        <v>0</v>
      </c>
      <c r="M16" s="129">
        <v>0</v>
      </c>
      <c r="N16" s="129">
        <v>0</v>
      </c>
      <c r="O16" s="217"/>
      <c r="P16" s="129">
        <v>0</v>
      </c>
      <c r="Q16" s="217"/>
      <c r="R16" s="129">
        <v>0</v>
      </c>
      <c r="S16" s="220"/>
      <c r="T16" s="129">
        <v>0</v>
      </c>
      <c r="U16" s="19">
        <v>0</v>
      </c>
      <c r="V16" s="220"/>
      <c r="W16" s="19">
        <v>0</v>
      </c>
      <c r="X16" s="19">
        <v>0</v>
      </c>
      <c r="Y16" s="220"/>
      <c r="Z16" s="19">
        <v>0</v>
      </c>
      <c r="AA16" s="220"/>
      <c r="AB16" s="267"/>
      <c r="AC16" s="268"/>
      <c r="AD16" s="268"/>
      <c r="AE16" s="268"/>
      <c r="AF16" s="268"/>
      <c r="AG16" s="268"/>
      <c r="AH16" s="268"/>
      <c r="AI16" s="268"/>
      <c r="AJ16" s="269"/>
      <c r="AK16" s="128"/>
      <c r="AL16" s="194"/>
    </row>
    <row r="17" spans="1:38" s="197" customFormat="1" ht="15.75" customHeight="1" x14ac:dyDescent="0.25">
      <c r="A17" s="163">
        <f>IF(+ASISTENCIA!A18="","",ASISTENCIA!A18)</f>
        <v>5</v>
      </c>
      <c r="B17" s="12" t="e">
        <f>IF(LEN(C17)&gt;0,VLOOKUP($F$6,DATA!$A:$S,2,FALSE),"")</f>
        <v>#N/A</v>
      </c>
      <c r="C17" s="11" t="str">
        <f t="shared" ref="C17" si="2">IF(LEN(E17)&gt;0,$G$5,"")</f>
        <v>AGOSTO</v>
      </c>
      <c r="D17" s="207" t="s">
        <v>946</v>
      </c>
      <c r="E17" s="124" t="s">
        <v>945</v>
      </c>
      <c r="F17" s="135" t="s">
        <v>117</v>
      </c>
      <c r="G17" s="134" t="s">
        <v>106</v>
      </c>
      <c r="H17" s="125">
        <v>30</v>
      </c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v>0</v>
      </c>
      <c r="S17" s="220"/>
      <c r="T17" s="129">
        <f>ASISTENCIA!AW18</f>
        <v>0</v>
      </c>
      <c r="U17" s="19">
        <v>0</v>
      </c>
      <c r="V17" s="220"/>
      <c r="W17" s="19">
        <v>0</v>
      </c>
      <c r="X17" s="19">
        <v>0</v>
      </c>
      <c r="Y17" s="220"/>
      <c r="Z17" s="19">
        <v>0</v>
      </c>
      <c r="AA17" s="220"/>
      <c r="AB17" s="334"/>
      <c r="AC17" s="335"/>
      <c r="AD17" s="335"/>
      <c r="AE17" s="335"/>
      <c r="AF17" s="335"/>
      <c r="AG17" s="335"/>
      <c r="AH17" s="335"/>
      <c r="AI17" s="335"/>
      <c r="AJ17" s="336"/>
      <c r="AK17" s="128" t="str">
        <f t="shared" si="1"/>
        <v/>
      </c>
      <c r="AL17" s="194"/>
    </row>
    <row r="18" spans="1:38" s="197" customFormat="1" ht="15.75" hidden="1" customHeight="1" x14ac:dyDescent="0.25">
      <c r="A18" s="163" t="e">
        <f>IF(+ASISTENCIA!#REF!="","",ASISTENCIA!#REF!)</f>
        <v>#REF!</v>
      </c>
      <c r="B18" s="12"/>
      <c r="C18" s="11"/>
      <c r="D18" s="133" t="e">
        <f>IF(+ASISTENCIA!#REF!="","",ASISTENCIA!#REF!)</f>
        <v>#REF!</v>
      </c>
      <c r="E18" s="128" t="e">
        <f>IF(+ASISTENCIA!#REF!="","",ASISTENCIA!#REF!)</f>
        <v>#REF!</v>
      </c>
      <c r="F18" s="136" t="e">
        <f>IF(+ASISTENCIA!#REF!="","",ASISTENCIA!#REF!)</f>
        <v>#REF!</v>
      </c>
      <c r="G18" s="136" t="e">
        <f>IF(+ASISTENCIA!#REF!="","",ASISTENCIA!#REF!)</f>
        <v>#REF!</v>
      </c>
      <c r="H18" s="129" t="e">
        <f>IF(+ASISTENCIA!#REF!="","",ASISTENCIA!#REF!)</f>
        <v>#REF!</v>
      </c>
      <c r="I18" s="217"/>
      <c r="J18" s="219" t="e">
        <f>ASISTENCIA!#REF!</f>
        <v>#REF!</v>
      </c>
      <c r="K18" s="217"/>
      <c r="L18" s="129" t="e">
        <f>ASISTENCIA!#REF!</f>
        <v>#REF!</v>
      </c>
      <c r="M18" s="129" t="e">
        <f>ASISTENCIA!#REF!</f>
        <v>#REF!</v>
      </c>
      <c r="N18" s="129" t="e">
        <f>ASISTENCIA!#REF!</f>
        <v>#REF!</v>
      </c>
      <c r="O18" s="217"/>
      <c r="P18" s="129" t="e">
        <f>ASISTENCIA!#REF!</f>
        <v>#REF!</v>
      </c>
      <c r="Q18" s="217"/>
      <c r="R18" s="129" t="e">
        <f>ASISTENCIA!#REF!</f>
        <v>#REF!</v>
      </c>
      <c r="S18" s="220"/>
      <c r="T18" s="129" t="e">
        <f>ASISTENCIA!#REF!</f>
        <v>#REF!</v>
      </c>
      <c r="U18" s="129"/>
      <c r="V18" s="220"/>
      <c r="W18" s="129"/>
      <c r="X18" s="129"/>
      <c r="Y18" s="220"/>
      <c r="Z18" s="129"/>
      <c r="AA18" s="220"/>
      <c r="AB18" s="329"/>
      <c r="AC18" s="330"/>
      <c r="AD18" s="330"/>
      <c r="AE18" s="330"/>
      <c r="AF18" s="330"/>
      <c r="AG18" s="330"/>
      <c r="AH18" s="330"/>
      <c r="AI18" s="330"/>
      <c r="AJ18" s="331"/>
      <c r="AK18" s="128" t="str">
        <f t="shared" si="1"/>
        <v/>
      </c>
      <c r="AL18" s="194"/>
    </row>
    <row r="19" spans="1:38" s="197" customFormat="1" ht="15.75" hidden="1" customHeight="1" x14ac:dyDescent="0.25">
      <c r="A19" s="163" t="e">
        <f>IF(+ASISTENCIA!#REF!="","",ASISTENCIA!#REF!)</f>
        <v>#REF!</v>
      </c>
      <c r="B19" s="12"/>
      <c r="C19" s="11"/>
      <c r="D19" s="133" t="e">
        <f>IF(+ASISTENCIA!#REF!="","",ASISTENCIA!#REF!)</f>
        <v>#REF!</v>
      </c>
      <c r="E19" s="128" t="e">
        <f>IF(+ASISTENCIA!#REF!="","",ASISTENCIA!#REF!)</f>
        <v>#REF!</v>
      </c>
      <c r="F19" s="136" t="e">
        <f>IF(+ASISTENCIA!#REF!="","",ASISTENCIA!#REF!)</f>
        <v>#REF!</v>
      </c>
      <c r="G19" s="136" t="e">
        <f>IF(+ASISTENCIA!#REF!="","",ASISTENCIA!#REF!)</f>
        <v>#REF!</v>
      </c>
      <c r="H19" s="129" t="e">
        <f>IF(+ASISTENCIA!#REF!="","",ASISTENCIA!#REF!)</f>
        <v>#REF!</v>
      </c>
      <c r="I19" s="217"/>
      <c r="J19" s="219" t="e">
        <f>ASISTENCIA!#REF!</f>
        <v>#REF!</v>
      </c>
      <c r="K19" s="217"/>
      <c r="L19" s="129" t="e">
        <f>ASISTENCIA!#REF!</f>
        <v>#REF!</v>
      </c>
      <c r="M19" s="129" t="e">
        <f>ASISTENCIA!#REF!</f>
        <v>#REF!</v>
      </c>
      <c r="N19" s="129" t="e">
        <f>ASISTENCIA!#REF!</f>
        <v>#REF!</v>
      </c>
      <c r="O19" s="217"/>
      <c r="P19" s="129" t="e">
        <f>ASISTENCIA!#REF!</f>
        <v>#REF!</v>
      </c>
      <c r="Q19" s="217"/>
      <c r="R19" s="129" t="e">
        <f>ASISTENCIA!#REF!</f>
        <v>#REF!</v>
      </c>
      <c r="S19" s="220"/>
      <c r="T19" s="129" t="e">
        <f>ASISTENCIA!#REF!</f>
        <v>#REF!</v>
      </c>
      <c r="U19" s="129"/>
      <c r="V19" s="220"/>
      <c r="W19" s="129"/>
      <c r="X19" s="129"/>
      <c r="Y19" s="220"/>
      <c r="Z19" s="129"/>
      <c r="AA19" s="220"/>
      <c r="AB19" s="329"/>
      <c r="AC19" s="330"/>
      <c r="AD19" s="330"/>
      <c r="AE19" s="330"/>
      <c r="AF19" s="330"/>
      <c r="AG19" s="330"/>
      <c r="AH19" s="330"/>
      <c r="AI19" s="330"/>
      <c r="AJ19" s="331"/>
      <c r="AK19" s="128" t="str">
        <f t="shared" si="1"/>
        <v/>
      </c>
      <c r="AL19" s="194"/>
    </row>
    <row r="20" spans="1:38" s="197" customFormat="1" ht="15.75" hidden="1" customHeight="1" x14ac:dyDescent="0.25">
      <c r="A20" s="163" t="e">
        <f>IF(+ASISTENCIA!#REF!="","",ASISTENCIA!#REF!)</f>
        <v>#REF!</v>
      </c>
      <c r="B20" s="12"/>
      <c r="C20" s="11"/>
      <c r="D20" s="133" t="e">
        <f>IF(+ASISTENCIA!#REF!="","",ASISTENCIA!#REF!)</f>
        <v>#REF!</v>
      </c>
      <c r="E20" s="128" t="e">
        <f>IF(+ASISTENCIA!#REF!="","",ASISTENCIA!#REF!)</f>
        <v>#REF!</v>
      </c>
      <c r="F20" s="136" t="e">
        <f>IF(+ASISTENCIA!#REF!="","",ASISTENCIA!#REF!)</f>
        <v>#REF!</v>
      </c>
      <c r="G20" s="136" t="e">
        <f>IF(+ASISTENCIA!#REF!="","",ASISTENCIA!#REF!)</f>
        <v>#REF!</v>
      </c>
      <c r="H20" s="129" t="e">
        <f>IF(+ASISTENCIA!#REF!="","",ASISTENCIA!#REF!)</f>
        <v>#REF!</v>
      </c>
      <c r="I20" s="217"/>
      <c r="J20" s="219" t="e">
        <f>ASISTENCIA!#REF!</f>
        <v>#REF!</v>
      </c>
      <c r="K20" s="217"/>
      <c r="L20" s="129" t="e">
        <f>ASISTENCIA!#REF!</f>
        <v>#REF!</v>
      </c>
      <c r="M20" s="129" t="e">
        <f>ASISTENCIA!#REF!</f>
        <v>#REF!</v>
      </c>
      <c r="N20" s="129" t="e">
        <f>ASISTENCIA!#REF!</f>
        <v>#REF!</v>
      </c>
      <c r="O20" s="217"/>
      <c r="P20" s="129" t="e">
        <f>ASISTENCIA!#REF!</f>
        <v>#REF!</v>
      </c>
      <c r="Q20" s="217"/>
      <c r="R20" s="129" t="e">
        <f>ASISTENCIA!#REF!</f>
        <v>#REF!</v>
      </c>
      <c r="S20" s="220"/>
      <c r="T20" s="129" t="e">
        <f>ASISTENCIA!#REF!</f>
        <v>#REF!</v>
      </c>
      <c r="U20" s="129"/>
      <c r="V20" s="220"/>
      <c r="W20" s="129"/>
      <c r="X20" s="129"/>
      <c r="Y20" s="220"/>
      <c r="Z20" s="129"/>
      <c r="AA20" s="220"/>
      <c r="AB20" s="329"/>
      <c r="AC20" s="330"/>
      <c r="AD20" s="330"/>
      <c r="AE20" s="330"/>
      <c r="AF20" s="330"/>
      <c r="AG20" s="330"/>
      <c r="AH20" s="330"/>
      <c r="AI20" s="330"/>
      <c r="AJ20" s="331"/>
      <c r="AK20" s="128" t="str">
        <f t="shared" si="1"/>
        <v/>
      </c>
      <c r="AL20" s="194"/>
    </row>
    <row r="21" spans="1:38" s="197" customFormat="1" ht="15.75" hidden="1" customHeight="1" x14ac:dyDescent="0.25">
      <c r="A21" s="163" t="e">
        <f>IF(+ASISTENCIA!#REF!="","",ASISTENCIA!#REF!)</f>
        <v>#REF!</v>
      </c>
      <c r="B21" s="12"/>
      <c r="C21" s="11"/>
      <c r="D21" s="133" t="e">
        <f>IF(+ASISTENCIA!#REF!="","",ASISTENCIA!#REF!)</f>
        <v>#REF!</v>
      </c>
      <c r="E21" s="128" t="e">
        <f>IF(+ASISTENCIA!#REF!="","",ASISTENCIA!#REF!)</f>
        <v>#REF!</v>
      </c>
      <c r="F21" s="136" t="e">
        <f>IF(+ASISTENCIA!#REF!="","",ASISTENCIA!#REF!)</f>
        <v>#REF!</v>
      </c>
      <c r="G21" s="136" t="e">
        <f>IF(+ASISTENCIA!#REF!="","",ASISTENCIA!#REF!)</f>
        <v>#REF!</v>
      </c>
      <c r="H21" s="129" t="e">
        <f>IF(+ASISTENCIA!#REF!="","",ASISTENCIA!#REF!)</f>
        <v>#REF!</v>
      </c>
      <c r="I21" s="217"/>
      <c r="J21" s="219" t="e">
        <f>ASISTENCIA!#REF!</f>
        <v>#REF!</v>
      </c>
      <c r="K21" s="217"/>
      <c r="L21" s="129" t="e">
        <f>ASISTENCIA!#REF!</f>
        <v>#REF!</v>
      </c>
      <c r="M21" s="129" t="e">
        <f>ASISTENCIA!#REF!</f>
        <v>#REF!</v>
      </c>
      <c r="N21" s="129" t="e">
        <f>ASISTENCIA!#REF!</f>
        <v>#REF!</v>
      </c>
      <c r="O21" s="217"/>
      <c r="P21" s="129" t="e">
        <f>ASISTENCIA!#REF!</f>
        <v>#REF!</v>
      </c>
      <c r="Q21" s="217"/>
      <c r="R21" s="129" t="e">
        <f>ASISTENCIA!#REF!</f>
        <v>#REF!</v>
      </c>
      <c r="S21" s="220"/>
      <c r="T21" s="129" t="e">
        <f>ASISTENCIA!#REF!</f>
        <v>#REF!</v>
      </c>
      <c r="U21" s="129"/>
      <c r="V21" s="220"/>
      <c r="W21" s="129"/>
      <c r="X21" s="129"/>
      <c r="Y21" s="220"/>
      <c r="Z21" s="129"/>
      <c r="AA21" s="220"/>
      <c r="AB21" s="329"/>
      <c r="AC21" s="330"/>
      <c r="AD21" s="330"/>
      <c r="AE21" s="330"/>
      <c r="AF21" s="330"/>
      <c r="AG21" s="330"/>
      <c r="AH21" s="330"/>
      <c r="AI21" s="330"/>
      <c r="AJ21" s="331"/>
      <c r="AK21" s="128" t="str">
        <f t="shared" si="1"/>
        <v/>
      </c>
      <c r="AL21" s="194"/>
    </row>
    <row r="22" spans="1:38" s="197" customFormat="1" ht="15.75" hidden="1" customHeight="1" x14ac:dyDescent="0.25">
      <c r="A22" s="163" t="e">
        <f>IF(+ASISTENCIA!#REF!="","",ASISTENCIA!#REF!)</f>
        <v>#REF!</v>
      </c>
      <c r="B22" s="12"/>
      <c r="C22" s="11"/>
      <c r="D22" s="133" t="e">
        <f>IF(+ASISTENCIA!#REF!="","",ASISTENCIA!#REF!)</f>
        <v>#REF!</v>
      </c>
      <c r="E22" s="128" t="e">
        <f>IF(+ASISTENCIA!#REF!="","",ASISTENCIA!#REF!)</f>
        <v>#REF!</v>
      </c>
      <c r="F22" s="136" t="e">
        <f>IF(+ASISTENCIA!#REF!="","",ASISTENCIA!#REF!)</f>
        <v>#REF!</v>
      </c>
      <c r="G22" s="136" t="e">
        <f>IF(+ASISTENCIA!#REF!="","",ASISTENCIA!#REF!)</f>
        <v>#REF!</v>
      </c>
      <c r="H22" s="129" t="e">
        <f>IF(+ASISTENCIA!#REF!="","",ASISTENCIA!#REF!)</f>
        <v>#REF!</v>
      </c>
      <c r="I22" s="217"/>
      <c r="J22" s="219" t="e">
        <f>ASISTENCIA!#REF!</f>
        <v>#REF!</v>
      </c>
      <c r="K22" s="217"/>
      <c r="L22" s="129" t="e">
        <f>ASISTENCIA!#REF!</f>
        <v>#REF!</v>
      </c>
      <c r="M22" s="129" t="e">
        <f>ASISTENCIA!#REF!</f>
        <v>#REF!</v>
      </c>
      <c r="N22" s="129" t="e">
        <f>ASISTENCIA!#REF!</f>
        <v>#REF!</v>
      </c>
      <c r="O22" s="217"/>
      <c r="P22" s="129" t="e">
        <f>ASISTENCIA!#REF!</f>
        <v>#REF!</v>
      </c>
      <c r="Q22" s="217"/>
      <c r="R22" s="129" t="e">
        <f>ASISTENCIA!#REF!</f>
        <v>#REF!</v>
      </c>
      <c r="S22" s="220"/>
      <c r="T22" s="129" t="e">
        <f>ASISTENCIA!#REF!</f>
        <v>#REF!</v>
      </c>
      <c r="U22" s="129"/>
      <c r="V22" s="220"/>
      <c r="W22" s="129"/>
      <c r="X22" s="129"/>
      <c r="Y22" s="220"/>
      <c r="Z22" s="129"/>
      <c r="AA22" s="220"/>
      <c r="AB22" s="329"/>
      <c r="AC22" s="330"/>
      <c r="AD22" s="330"/>
      <c r="AE22" s="330"/>
      <c r="AF22" s="330"/>
      <c r="AG22" s="330"/>
      <c r="AH22" s="330"/>
      <c r="AI22" s="330"/>
      <c r="AJ22" s="331"/>
      <c r="AK22" s="128" t="str">
        <f t="shared" si="1"/>
        <v/>
      </c>
      <c r="AL22" s="194"/>
    </row>
    <row r="23" spans="1:38" s="197" customFormat="1" ht="15.75" hidden="1" customHeight="1" x14ac:dyDescent="0.25">
      <c r="A23" s="163" t="e">
        <f>IF(+ASISTENCIA!#REF!="","",ASISTENCIA!#REF!)</f>
        <v>#REF!</v>
      </c>
      <c r="B23" s="12"/>
      <c r="C23" s="11"/>
      <c r="D23" s="133" t="e">
        <f>IF(+ASISTENCIA!#REF!="","",ASISTENCIA!#REF!)</f>
        <v>#REF!</v>
      </c>
      <c r="E23" s="128" t="e">
        <f>IF(+ASISTENCIA!#REF!="","",ASISTENCIA!#REF!)</f>
        <v>#REF!</v>
      </c>
      <c r="F23" s="136" t="e">
        <f>IF(+ASISTENCIA!#REF!="","",ASISTENCIA!#REF!)</f>
        <v>#REF!</v>
      </c>
      <c r="G23" s="136" t="e">
        <f>IF(+ASISTENCIA!#REF!="","",ASISTENCIA!#REF!)</f>
        <v>#REF!</v>
      </c>
      <c r="H23" s="129" t="e">
        <f>IF(+ASISTENCIA!#REF!="","",ASISTENCIA!#REF!)</f>
        <v>#REF!</v>
      </c>
      <c r="I23" s="217"/>
      <c r="J23" s="219" t="e">
        <f>ASISTENCIA!#REF!</f>
        <v>#REF!</v>
      </c>
      <c r="K23" s="217"/>
      <c r="L23" s="129" t="e">
        <f>ASISTENCIA!#REF!</f>
        <v>#REF!</v>
      </c>
      <c r="M23" s="129" t="e">
        <f>ASISTENCIA!#REF!</f>
        <v>#REF!</v>
      </c>
      <c r="N23" s="129" t="e">
        <f>ASISTENCIA!#REF!</f>
        <v>#REF!</v>
      </c>
      <c r="O23" s="217"/>
      <c r="P23" s="129" t="e">
        <f>ASISTENCIA!#REF!</f>
        <v>#REF!</v>
      </c>
      <c r="Q23" s="217"/>
      <c r="R23" s="129" t="e">
        <f>ASISTENCIA!#REF!</f>
        <v>#REF!</v>
      </c>
      <c r="S23" s="220"/>
      <c r="T23" s="129" t="e">
        <f>ASISTENCIA!#REF!</f>
        <v>#REF!</v>
      </c>
      <c r="U23" s="129"/>
      <c r="V23" s="220"/>
      <c r="W23" s="129"/>
      <c r="X23" s="129"/>
      <c r="Y23" s="220"/>
      <c r="Z23" s="129"/>
      <c r="AA23" s="220"/>
      <c r="AB23" s="329"/>
      <c r="AC23" s="330"/>
      <c r="AD23" s="330"/>
      <c r="AE23" s="330"/>
      <c r="AF23" s="330"/>
      <c r="AG23" s="330"/>
      <c r="AH23" s="330"/>
      <c r="AI23" s="330"/>
      <c r="AJ23" s="331"/>
      <c r="AK23" s="128" t="str">
        <f t="shared" si="1"/>
        <v/>
      </c>
      <c r="AL23" s="194"/>
    </row>
    <row r="24" spans="1:38" s="197" customFormat="1" ht="15.75" hidden="1" customHeight="1" x14ac:dyDescent="0.25">
      <c r="A24" s="163" t="e">
        <f>IF(+ASISTENCIA!#REF!="","",ASISTENCIA!#REF!)</f>
        <v>#REF!</v>
      </c>
      <c r="B24" s="12"/>
      <c r="C24" s="11"/>
      <c r="D24" s="133" t="e">
        <f>IF(+ASISTENCIA!#REF!="","",ASISTENCIA!#REF!)</f>
        <v>#REF!</v>
      </c>
      <c r="E24" s="128" t="e">
        <f>IF(+ASISTENCIA!#REF!="","",ASISTENCIA!#REF!)</f>
        <v>#REF!</v>
      </c>
      <c r="F24" s="136" t="e">
        <f>IF(+ASISTENCIA!#REF!="","",ASISTENCIA!#REF!)</f>
        <v>#REF!</v>
      </c>
      <c r="G24" s="136" t="e">
        <f>IF(+ASISTENCIA!#REF!="","",ASISTENCIA!#REF!)</f>
        <v>#REF!</v>
      </c>
      <c r="H24" s="129" t="e">
        <f>IF(+ASISTENCIA!#REF!="","",ASISTENCIA!#REF!)</f>
        <v>#REF!</v>
      </c>
      <c r="I24" s="217"/>
      <c r="J24" s="219" t="e">
        <f>ASISTENCIA!#REF!</f>
        <v>#REF!</v>
      </c>
      <c r="K24" s="217"/>
      <c r="L24" s="129" t="e">
        <f>ASISTENCIA!#REF!</f>
        <v>#REF!</v>
      </c>
      <c r="M24" s="129" t="e">
        <f>ASISTENCIA!#REF!</f>
        <v>#REF!</v>
      </c>
      <c r="N24" s="129" t="e">
        <f>ASISTENCIA!#REF!</f>
        <v>#REF!</v>
      </c>
      <c r="O24" s="217"/>
      <c r="P24" s="129" t="e">
        <f>ASISTENCIA!#REF!</f>
        <v>#REF!</v>
      </c>
      <c r="Q24" s="217"/>
      <c r="R24" s="129" t="e">
        <f>ASISTENCIA!#REF!</f>
        <v>#REF!</v>
      </c>
      <c r="S24" s="220"/>
      <c r="T24" s="129" t="e">
        <f>ASISTENCIA!#REF!</f>
        <v>#REF!</v>
      </c>
      <c r="U24" s="129"/>
      <c r="V24" s="220"/>
      <c r="W24" s="129"/>
      <c r="X24" s="129"/>
      <c r="Y24" s="220"/>
      <c r="Z24" s="129"/>
      <c r="AA24" s="220"/>
      <c r="AB24" s="329"/>
      <c r="AC24" s="330"/>
      <c r="AD24" s="330"/>
      <c r="AE24" s="330"/>
      <c r="AF24" s="330"/>
      <c r="AG24" s="330"/>
      <c r="AH24" s="330"/>
      <c r="AI24" s="330"/>
      <c r="AJ24" s="331"/>
      <c r="AK24" s="128" t="str">
        <f t="shared" si="1"/>
        <v/>
      </c>
      <c r="AL24" s="194"/>
    </row>
    <row r="25" spans="1:38" s="197" customFormat="1" ht="15.75" hidden="1" customHeight="1" x14ac:dyDescent="0.25">
      <c r="A25" s="163" t="e">
        <f>IF(+ASISTENCIA!#REF!="","",ASISTENCIA!#REF!)</f>
        <v>#REF!</v>
      </c>
      <c r="B25" s="12"/>
      <c r="C25" s="11"/>
      <c r="D25" s="133" t="e">
        <f>IF(+ASISTENCIA!#REF!="","",ASISTENCIA!#REF!)</f>
        <v>#REF!</v>
      </c>
      <c r="E25" s="128" t="e">
        <f>IF(+ASISTENCIA!#REF!="","",ASISTENCIA!#REF!)</f>
        <v>#REF!</v>
      </c>
      <c r="F25" s="136" t="e">
        <f>IF(+ASISTENCIA!#REF!="","",ASISTENCIA!#REF!)</f>
        <v>#REF!</v>
      </c>
      <c r="G25" s="136" t="e">
        <f>IF(+ASISTENCIA!#REF!="","",ASISTENCIA!#REF!)</f>
        <v>#REF!</v>
      </c>
      <c r="H25" s="129" t="e">
        <f>IF(+ASISTENCIA!#REF!="","",ASISTENCIA!#REF!)</f>
        <v>#REF!</v>
      </c>
      <c r="I25" s="217"/>
      <c r="J25" s="219" t="e">
        <f>ASISTENCIA!#REF!</f>
        <v>#REF!</v>
      </c>
      <c r="K25" s="217"/>
      <c r="L25" s="129" t="e">
        <f>ASISTENCIA!#REF!</f>
        <v>#REF!</v>
      </c>
      <c r="M25" s="129" t="e">
        <f>ASISTENCIA!#REF!</f>
        <v>#REF!</v>
      </c>
      <c r="N25" s="129" t="e">
        <f>ASISTENCIA!#REF!</f>
        <v>#REF!</v>
      </c>
      <c r="O25" s="217"/>
      <c r="P25" s="129" t="e">
        <f>ASISTENCIA!#REF!</f>
        <v>#REF!</v>
      </c>
      <c r="Q25" s="217"/>
      <c r="R25" s="129" t="e">
        <f>ASISTENCIA!#REF!</f>
        <v>#REF!</v>
      </c>
      <c r="S25" s="220"/>
      <c r="T25" s="129" t="e">
        <f>ASISTENCIA!#REF!</f>
        <v>#REF!</v>
      </c>
      <c r="U25" s="129"/>
      <c r="V25" s="220"/>
      <c r="W25" s="129"/>
      <c r="X25" s="129"/>
      <c r="Y25" s="220"/>
      <c r="Z25" s="129"/>
      <c r="AA25" s="220"/>
      <c r="AB25" s="329"/>
      <c r="AC25" s="330"/>
      <c r="AD25" s="330"/>
      <c r="AE25" s="330"/>
      <c r="AF25" s="330"/>
      <c r="AG25" s="330"/>
      <c r="AH25" s="330"/>
      <c r="AI25" s="330"/>
      <c r="AJ25" s="331"/>
      <c r="AK25" s="128" t="str">
        <f t="shared" si="1"/>
        <v/>
      </c>
      <c r="AL25" s="194"/>
    </row>
    <row r="26" spans="1:38" s="197" customFormat="1" ht="15.75" hidden="1" customHeight="1" x14ac:dyDescent="0.25">
      <c r="A26" s="163" t="e">
        <f>IF(+ASISTENCIA!#REF!="","",ASISTENCIA!#REF!)</f>
        <v>#REF!</v>
      </c>
      <c r="B26" s="12"/>
      <c r="C26" s="11"/>
      <c r="D26" s="133" t="e">
        <f>IF(+ASISTENCIA!#REF!="","",ASISTENCIA!#REF!)</f>
        <v>#REF!</v>
      </c>
      <c r="E26" s="128" t="e">
        <f>IF(+ASISTENCIA!#REF!="","",ASISTENCIA!#REF!)</f>
        <v>#REF!</v>
      </c>
      <c r="F26" s="136" t="e">
        <f>IF(+ASISTENCIA!#REF!="","",ASISTENCIA!#REF!)</f>
        <v>#REF!</v>
      </c>
      <c r="G26" s="136" t="e">
        <f>IF(+ASISTENCIA!#REF!="","",ASISTENCIA!#REF!)</f>
        <v>#REF!</v>
      </c>
      <c r="H26" s="129" t="e">
        <f>IF(+ASISTENCIA!#REF!="","",ASISTENCIA!#REF!)</f>
        <v>#REF!</v>
      </c>
      <c r="I26" s="217"/>
      <c r="J26" s="219" t="e">
        <f>ASISTENCIA!#REF!</f>
        <v>#REF!</v>
      </c>
      <c r="K26" s="217"/>
      <c r="L26" s="129" t="e">
        <f>ASISTENCIA!#REF!</f>
        <v>#REF!</v>
      </c>
      <c r="M26" s="129" t="e">
        <f>ASISTENCIA!#REF!</f>
        <v>#REF!</v>
      </c>
      <c r="N26" s="129" t="e">
        <f>ASISTENCIA!#REF!</f>
        <v>#REF!</v>
      </c>
      <c r="O26" s="217"/>
      <c r="P26" s="129" t="e">
        <f>ASISTENCIA!#REF!</f>
        <v>#REF!</v>
      </c>
      <c r="Q26" s="217"/>
      <c r="R26" s="129" t="e">
        <f>ASISTENCIA!#REF!</f>
        <v>#REF!</v>
      </c>
      <c r="S26" s="220"/>
      <c r="T26" s="129" t="e">
        <f>ASISTENCIA!#REF!</f>
        <v>#REF!</v>
      </c>
      <c r="U26" s="129"/>
      <c r="V26" s="220"/>
      <c r="W26" s="129"/>
      <c r="X26" s="129"/>
      <c r="Y26" s="220"/>
      <c r="Z26" s="129"/>
      <c r="AA26" s="220"/>
      <c r="AB26" s="329"/>
      <c r="AC26" s="330"/>
      <c r="AD26" s="330"/>
      <c r="AE26" s="330"/>
      <c r="AF26" s="330"/>
      <c r="AG26" s="330"/>
      <c r="AH26" s="330"/>
      <c r="AI26" s="330"/>
      <c r="AJ26" s="331"/>
      <c r="AK26" s="128" t="str">
        <f t="shared" si="1"/>
        <v/>
      </c>
      <c r="AL26" s="194"/>
    </row>
    <row r="27" spans="1:38" s="197" customFormat="1" ht="15.75" hidden="1" customHeight="1" x14ac:dyDescent="0.25">
      <c r="A27" s="163" t="e">
        <f>IF(+ASISTENCIA!#REF!="","",ASISTENCIA!#REF!)</f>
        <v>#REF!</v>
      </c>
      <c r="B27" s="12"/>
      <c r="C27" s="11"/>
      <c r="D27" s="133" t="e">
        <f>IF(+ASISTENCIA!#REF!="","",ASISTENCIA!#REF!)</f>
        <v>#REF!</v>
      </c>
      <c r="E27" s="128" t="e">
        <f>IF(+ASISTENCIA!#REF!="","",ASISTENCIA!#REF!)</f>
        <v>#REF!</v>
      </c>
      <c r="F27" s="136" t="e">
        <f>IF(+ASISTENCIA!#REF!="","",ASISTENCIA!#REF!)</f>
        <v>#REF!</v>
      </c>
      <c r="G27" s="136" t="e">
        <f>IF(+ASISTENCIA!#REF!="","",ASISTENCIA!#REF!)</f>
        <v>#REF!</v>
      </c>
      <c r="H27" s="129" t="e">
        <f>IF(+ASISTENCIA!#REF!="","",ASISTENCIA!#REF!)</f>
        <v>#REF!</v>
      </c>
      <c r="I27" s="217"/>
      <c r="J27" s="219" t="e">
        <f>ASISTENCIA!#REF!</f>
        <v>#REF!</v>
      </c>
      <c r="K27" s="217"/>
      <c r="L27" s="129" t="e">
        <f>ASISTENCIA!#REF!</f>
        <v>#REF!</v>
      </c>
      <c r="M27" s="129" t="e">
        <f>ASISTENCIA!#REF!</f>
        <v>#REF!</v>
      </c>
      <c r="N27" s="129" t="e">
        <f>ASISTENCIA!#REF!</f>
        <v>#REF!</v>
      </c>
      <c r="O27" s="217"/>
      <c r="P27" s="129" t="e">
        <f>ASISTENCIA!#REF!</f>
        <v>#REF!</v>
      </c>
      <c r="Q27" s="217"/>
      <c r="R27" s="129" t="e">
        <f>ASISTENCIA!#REF!</f>
        <v>#REF!</v>
      </c>
      <c r="S27" s="220"/>
      <c r="T27" s="129" t="e">
        <f>ASISTENCIA!#REF!</f>
        <v>#REF!</v>
      </c>
      <c r="U27" s="129"/>
      <c r="V27" s="220"/>
      <c r="W27" s="129"/>
      <c r="X27" s="129"/>
      <c r="Y27" s="220"/>
      <c r="Z27" s="129"/>
      <c r="AA27" s="220"/>
      <c r="AB27" s="329"/>
      <c r="AC27" s="330"/>
      <c r="AD27" s="330"/>
      <c r="AE27" s="330"/>
      <c r="AF27" s="330"/>
      <c r="AG27" s="330"/>
      <c r="AH27" s="330"/>
      <c r="AI27" s="330"/>
      <c r="AJ27" s="331"/>
      <c r="AK27" s="128" t="str">
        <f t="shared" si="1"/>
        <v/>
      </c>
      <c r="AL27" s="194"/>
    </row>
    <row r="28" spans="1:38" s="197" customFormat="1" ht="15.75" hidden="1" customHeight="1" x14ac:dyDescent="0.2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29"/>
      <c r="AC28" s="330"/>
      <c r="AD28" s="330"/>
      <c r="AE28" s="330"/>
      <c r="AF28" s="330"/>
      <c r="AG28" s="330"/>
      <c r="AH28" s="330"/>
      <c r="AI28" s="330"/>
      <c r="AJ28" s="331"/>
      <c r="AK28" s="128" t="str">
        <f t="shared" si="1"/>
        <v/>
      </c>
      <c r="AL28" s="194"/>
    </row>
    <row r="29" spans="1:38" s="197" customFormat="1" ht="15.75" hidden="1" customHeight="1" x14ac:dyDescent="0.2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29"/>
      <c r="AC29" s="330"/>
      <c r="AD29" s="330"/>
      <c r="AE29" s="330"/>
      <c r="AF29" s="330"/>
      <c r="AG29" s="330"/>
      <c r="AH29" s="330"/>
      <c r="AI29" s="330"/>
      <c r="AJ29" s="331"/>
      <c r="AK29" s="128" t="str">
        <f t="shared" si="1"/>
        <v/>
      </c>
      <c r="AL29" s="194"/>
    </row>
    <row r="30" spans="1:38" s="197" customFormat="1" ht="15.75" hidden="1" customHeight="1" x14ac:dyDescent="0.2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29"/>
      <c r="AC30" s="330"/>
      <c r="AD30" s="330"/>
      <c r="AE30" s="330"/>
      <c r="AF30" s="330"/>
      <c r="AG30" s="330"/>
      <c r="AH30" s="330"/>
      <c r="AI30" s="330"/>
      <c r="AJ30" s="331"/>
      <c r="AK30" s="128" t="str">
        <f t="shared" si="1"/>
        <v/>
      </c>
      <c r="AL30" s="194"/>
    </row>
    <row r="31" spans="1:38" s="197" customFormat="1" ht="15.75" hidden="1" customHeight="1" x14ac:dyDescent="0.2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29"/>
      <c r="AC31" s="330"/>
      <c r="AD31" s="330"/>
      <c r="AE31" s="330"/>
      <c r="AF31" s="330"/>
      <c r="AG31" s="330"/>
      <c r="AH31" s="330"/>
      <c r="AI31" s="330"/>
      <c r="AJ31" s="331"/>
      <c r="AK31" s="128" t="str">
        <f t="shared" si="1"/>
        <v/>
      </c>
      <c r="AL31" s="194"/>
    </row>
    <row r="32" spans="1:38" s="197" customFormat="1" ht="15.75" hidden="1" customHeight="1" x14ac:dyDescent="0.2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29"/>
      <c r="AC32" s="330"/>
      <c r="AD32" s="330"/>
      <c r="AE32" s="330"/>
      <c r="AF32" s="330"/>
      <c r="AG32" s="330"/>
      <c r="AH32" s="330"/>
      <c r="AI32" s="330"/>
      <c r="AJ32" s="331"/>
      <c r="AK32" s="128" t="str">
        <f t="shared" si="1"/>
        <v/>
      </c>
      <c r="AL32" s="194"/>
    </row>
    <row r="33" spans="1:38" s="197" customFormat="1" ht="15.75" hidden="1" customHeight="1" x14ac:dyDescent="0.2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29"/>
      <c r="AC33" s="330"/>
      <c r="AD33" s="330"/>
      <c r="AE33" s="330"/>
      <c r="AF33" s="330"/>
      <c r="AG33" s="330"/>
      <c r="AH33" s="330"/>
      <c r="AI33" s="330"/>
      <c r="AJ33" s="331"/>
      <c r="AK33" s="128" t="str">
        <f t="shared" si="1"/>
        <v/>
      </c>
      <c r="AL33" s="194"/>
    </row>
    <row r="34" spans="1:38" s="197" customFormat="1" ht="15.75" hidden="1" customHeight="1" x14ac:dyDescent="0.2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29"/>
      <c r="AC34" s="330"/>
      <c r="AD34" s="330"/>
      <c r="AE34" s="330"/>
      <c r="AF34" s="330"/>
      <c r="AG34" s="330"/>
      <c r="AH34" s="330"/>
      <c r="AI34" s="330"/>
      <c r="AJ34" s="331"/>
      <c r="AK34" s="128" t="str">
        <f t="shared" si="1"/>
        <v/>
      </c>
      <c r="AL34" s="194"/>
    </row>
    <row r="35" spans="1:38" s="197" customFormat="1" ht="15.75" hidden="1" customHeight="1" x14ac:dyDescent="0.2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29"/>
      <c r="AC35" s="330"/>
      <c r="AD35" s="330"/>
      <c r="AE35" s="330"/>
      <c r="AF35" s="330"/>
      <c r="AG35" s="330"/>
      <c r="AH35" s="330"/>
      <c r="AI35" s="330"/>
      <c r="AJ35" s="331"/>
      <c r="AK35" s="128" t="str">
        <f t="shared" si="1"/>
        <v/>
      </c>
      <c r="AL35" s="194"/>
    </row>
    <row r="36" spans="1:38" s="197" customFormat="1" ht="15.75" hidden="1" customHeight="1" x14ac:dyDescent="0.2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29"/>
      <c r="AC36" s="330"/>
      <c r="AD36" s="330"/>
      <c r="AE36" s="330"/>
      <c r="AF36" s="330"/>
      <c r="AG36" s="330"/>
      <c r="AH36" s="330"/>
      <c r="AI36" s="330"/>
      <c r="AJ36" s="331"/>
      <c r="AK36" s="128" t="str">
        <f t="shared" si="1"/>
        <v/>
      </c>
      <c r="AL36" s="194"/>
    </row>
    <row r="37" spans="1:38" s="197" customFormat="1" ht="15.75" hidden="1" customHeight="1" x14ac:dyDescent="0.2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29"/>
      <c r="AC37" s="330"/>
      <c r="AD37" s="330"/>
      <c r="AE37" s="330"/>
      <c r="AF37" s="330"/>
      <c r="AG37" s="330"/>
      <c r="AH37" s="330"/>
      <c r="AI37" s="330"/>
      <c r="AJ37" s="331"/>
      <c r="AK37" s="128" t="str">
        <f t="shared" si="1"/>
        <v/>
      </c>
      <c r="AL37" s="194"/>
    </row>
    <row r="38" spans="1:38" s="197" customFormat="1" ht="15.75" hidden="1" customHeight="1" x14ac:dyDescent="0.2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29"/>
      <c r="AC38" s="330"/>
      <c r="AD38" s="330"/>
      <c r="AE38" s="330"/>
      <c r="AF38" s="330"/>
      <c r="AG38" s="330"/>
      <c r="AH38" s="330"/>
      <c r="AI38" s="330"/>
      <c r="AJ38" s="331"/>
      <c r="AK38" s="128" t="str">
        <f t="shared" si="1"/>
        <v/>
      </c>
      <c r="AL38" s="194"/>
    </row>
    <row r="39" spans="1:38" s="197" customFormat="1" ht="15.75" hidden="1" customHeight="1" x14ac:dyDescent="0.2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29"/>
      <c r="AC39" s="330"/>
      <c r="AD39" s="330"/>
      <c r="AE39" s="330"/>
      <c r="AF39" s="330"/>
      <c r="AG39" s="330"/>
      <c r="AH39" s="330"/>
      <c r="AI39" s="330"/>
      <c r="AJ39" s="331"/>
      <c r="AK39" s="128" t="str">
        <f t="shared" si="1"/>
        <v/>
      </c>
      <c r="AL39" s="194"/>
    </row>
    <row r="40" spans="1:38" s="197" customFormat="1" ht="15.75" hidden="1" customHeight="1" x14ac:dyDescent="0.2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29"/>
      <c r="AC40" s="330"/>
      <c r="AD40" s="330"/>
      <c r="AE40" s="330"/>
      <c r="AF40" s="330"/>
      <c r="AG40" s="330"/>
      <c r="AH40" s="330"/>
      <c r="AI40" s="330"/>
      <c r="AJ40" s="331"/>
      <c r="AK40" s="128" t="str">
        <f t="shared" si="1"/>
        <v/>
      </c>
      <c r="AL40" s="194"/>
    </row>
    <row r="41" spans="1:38" s="197" customFormat="1" ht="15.75" hidden="1" customHeight="1" x14ac:dyDescent="0.2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29"/>
      <c r="AC41" s="330"/>
      <c r="AD41" s="330"/>
      <c r="AE41" s="330"/>
      <c r="AF41" s="330"/>
      <c r="AG41" s="330"/>
      <c r="AH41" s="330"/>
      <c r="AI41" s="330"/>
      <c r="AJ41" s="331"/>
      <c r="AK41" s="128" t="str">
        <f t="shared" si="1"/>
        <v/>
      </c>
      <c r="AL41" s="194"/>
    </row>
    <row r="42" spans="1:38" s="197" customFormat="1" ht="15.75" hidden="1" customHeight="1" x14ac:dyDescent="0.2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29"/>
      <c r="AC42" s="330"/>
      <c r="AD42" s="330"/>
      <c r="AE42" s="330"/>
      <c r="AF42" s="330"/>
      <c r="AG42" s="330"/>
      <c r="AH42" s="330"/>
      <c r="AI42" s="330"/>
      <c r="AJ42" s="331"/>
      <c r="AK42" s="128" t="str">
        <f t="shared" si="1"/>
        <v/>
      </c>
      <c r="AL42" s="194"/>
    </row>
    <row r="43" spans="1:38" s="197" customFormat="1" ht="15.75" hidden="1" customHeight="1" x14ac:dyDescent="0.2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29"/>
      <c r="AC43" s="330"/>
      <c r="AD43" s="330"/>
      <c r="AE43" s="330"/>
      <c r="AF43" s="330"/>
      <c r="AG43" s="330"/>
      <c r="AH43" s="330"/>
      <c r="AI43" s="330"/>
      <c r="AJ43" s="331"/>
      <c r="AK43" s="128" t="str">
        <f t="shared" si="1"/>
        <v/>
      </c>
      <c r="AL43" s="194"/>
    </row>
    <row r="44" spans="1:38" s="197" customFormat="1" ht="15.75" hidden="1" customHeight="1" x14ac:dyDescent="0.2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29"/>
      <c r="AC44" s="330"/>
      <c r="AD44" s="330"/>
      <c r="AE44" s="330"/>
      <c r="AF44" s="330"/>
      <c r="AG44" s="330"/>
      <c r="AH44" s="330"/>
      <c r="AI44" s="330"/>
      <c r="AJ44" s="331"/>
      <c r="AK44" s="128" t="str">
        <f t="shared" si="1"/>
        <v/>
      </c>
      <c r="AL44" s="194"/>
    </row>
    <row r="45" spans="1:38" s="197" customFormat="1" ht="15.75" hidden="1" customHeight="1" x14ac:dyDescent="0.2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29"/>
      <c r="AC45" s="330"/>
      <c r="AD45" s="330"/>
      <c r="AE45" s="330"/>
      <c r="AF45" s="330"/>
      <c r="AG45" s="330"/>
      <c r="AH45" s="330"/>
      <c r="AI45" s="330"/>
      <c r="AJ45" s="331"/>
      <c r="AK45" s="128" t="str">
        <f t="shared" si="1"/>
        <v/>
      </c>
      <c r="AL45" s="194"/>
    </row>
    <row r="46" spans="1:38" s="197" customFormat="1" ht="15.75" hidden="1" customHeight="1" x14ac:dyDescent="0.2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29"/>
      <c r="AC46" s="330"/>
      <c r="AD46" s="330"/>
      <c r="AE46" s="330"/>
      <c r="AF46" s="330"/>
      <c r="AG46" s="330"/>
      <c r="AH46" s="330"/>
      <c r="AI46" s="330"/>
      <c r="AJ46" s="331"/>
      <c r="AK46" s="128" t="str">
        <f t="shared" si="1"/>
        <v/>
      </c>
      <c r="AL46" s="194"/>
    </row>
    <row r="47" spans="1:38" s="197" customFormat="1" ht="15.75" hidden="1" customHeight="1" x14ac:dyDescent="0.2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29"/>
      <c r="AC47" s="330"/>
      <c r="AD47" s="330"/>
      <c r="AE47" s="330"/>
      <c r="AF47" s="330"/>
      <c r="AG47" s="330"/>
      <c r="AH47" s="330"/>
      <c r="AI47" s="330"/>
      <c r="AJ47" s="331"/>
      <c r="AK47" s="128" t="str">
        <f t="shared" si="1"/>
        <v/>
      </c>
      <c r="AL47" s="194"/>
    </row>
    <row r="48" spans="1:38" s="197" customFormat="1" ht="15.75" hidden="1" customHeight="1" x14ac:dyDescent="0.2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29"/>
      <c r="AC48" s="330"/>
      <c r="AD48" s="330"/>
      <c r="AE48" s="330"/>
      <c r="AF48" s="330"/>
      <c r="AG48" s="330"/>
      <c r="AH48" s="330"/>
      <c r="AI48" s="330"/>
      <c r="AJ48" s="331"/>
      <c r="AK48" s="128" t="str">
        <f t="shared" ref="AK48:AK111" si="3">IF(OR(COUNTIF($I48:$AJ48,"X")&gt;0,COUNTIF($I48:$AJ48,"L")&gt;0),COUNTIF($I48:$AJ48,"X")+COUNTIF($I48:$AJ48,"L"),"")</f>
        <v/>
      </c>
      <c r="AL48" s="194"/>
    </row>
    <row r="49" spans="1:38" s="197" customFormat="1" ht="15.75" hidden="1" customHeight="1" x14ac:dyDescent="0.2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29"/>
      <c r="AC49" s="330"/>
      <c r="AD49" s="330"/>
      <c r="AE49" s="330"/>
      <c r="AF49" s="330"/>
      <c r="AG49" s="330"/>
      <c r="AH49" s="330"/>
      <c r="AI49" s="330"/>
      <c r="AJ49" s="331"/>
      <c r="AK49" s="128" t="str">
        <f t="shared" si="3"/>
        <v/>
      </c>
      <c r="AL49" s="194"/>
    </row>
    <row r="50" spans="1:38" s="197" customFormat="1" ht="15.75" hidden="1" customHeight="1" x14ac:dyDescent="0.2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29"/>
      <c r="AC50" s="330"/>
      <c r="AD50" s="330"/>
      <c r="AE50" s="330"/>
      <c r="AF50" s="330"/>
      <c r="AG50" s="330"/>
      <c r="AH50" s="330"/>
      <c r="AI50" s="330"/>
      <c r="AJ50" s="331"/>
      <c r="AK50" s="128" t="str">
        <f t="shared" si="3"/>
        <v/>
      </c>
      <c r="AL50" s="194"/>
    </row>
    <row r="51" spans="1:38" s="197" customFormat="1" ht="15.75" hidden="1" customHeight="1" x14ac:dyDescent="0.2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29"/>
      <c r="AC51" s="330"/>
      <c r="AD51" s="330"/>
      <c r="AE51" s="330"/>
      <c r="AF51" s="330"/>
      <c r="AG51" s="330"/>
      <c r="AH51" s="330"/>
      <c r="AI51" s="330"/>
      <c r="AJ51" s="331"/>
      <c r="AK51" s="128" t="str">
        <f t="shared" si="3"/>
        <v/>
      </c>
      <c r="AL51" s="194"/>
    </row>
    <row r="52" spans="1:38" s="197" customFormat="1" ht="15.75" hidden="1" customHeight="1" x14ac:dyDescent="0.2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29"/>
      <c r="AC52" s="330"/>
      <c r="AD52" s="330"/>
      <c r="AE52" s="330"/>
      <c r="AF52" s="330"/>
      <c r="AG52" s="330"/>
      <c r="AH52" s="330"/>
      <c r="AI52" s="330"/>
      <c r="AJ52" s="331"/>
      <c r="AK52" s="128" t="str">
        <f t="shared" si="3"/>
        <v/>
      </c>
      <c r="AL52" s="194"/>
    </row>
    <row r="53" spans="1:38" s="197" customFormat="1" ht="15.75" hidden="1" customHeight="1" x14ac:dyDescent="0.2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29"/>
      <c r="AC53" s="330"/>
      <c r="AD53" s="330"/>
      <c r="AE53" s="330"/>
      <c r="AF53" s="330"/>
      <c r="AG53" s="330"/>
      <c r="AH53" s="330"/>
      <c r="AI53" s="330"/>
      <c r="AJ53" s="331"/>
      <c r="AK53" s="128" t="str">
        <f t="shared" si="3"/>
        <v/>
      </c>
      <c r="AL53" s="194"/>
    </row>
    <row r="54" spans="1:38" s="197" customFormat="1" ht="15.75" hidden="1" customHeight="1" x14ac:dyDescent="0.2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29"/>
      <c r="AC54" s="330"/>
      <c r="AD54" s="330"/>
      <c r="AE54" s="330"/>
      <c r="AF54" s="330"/>
      <c r="AG54" s="330"/>
      <c r="AH54" s="330"/>
      <c r="AI54" s="330"/>
      <c r="AJ54" s="331"/>
      <c r="AK54" s="128" t="str">
        <f t="shared" si="3"/>
        <v/>
      </c>
      <c r="AL54" s="194"/>
    </row>
    <row r="55" spans="1:38" s="197" customFormat="1" ht="15.75" hidden="1" customHeight="1" x14ac:dyDescent="0.2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29"/>
      <c r="AC55" s="330"/>
      <c r="AD55" s="330"/>
      <c r="AE55" s="330"/>
      <c r="AF55" s="330"/>
      <c r="AG55" s="330"/>
      <c r="AH55" s="330"/>
      <c r="AI55" s="330"/>
      <c r="AJ55" s="331"/>
      <c r="AK55" s="128" t="str">
        <f t="shared" si="3"/>
        <v/>
      </c>
      <c r="AL55" s="194"/>
    </row>
    <row r="56" spans="1:38" s="197" customFormat="1" ht="15.75" hidden="1" customHeight="1" x14ac:dyDescent="0.2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29"/>
      <c r="AC56" s="330"/>
      <c r="AD56" s="330"/>
      <c r="AE56" s="330"/>
      <c r="AF56" s="330"/>
      <c r="AG56" s="330"/>
      <c r="AH56" s="330"/>
      <c r="AI56" s="330"/>
      <c r="AJ56" s="331"/>
      <c r="AK56" s="128" t="str">
        <f t="shared" si="3"/>
        <v/>
      </c>
      <c r="AL56" s="194"/>
    </row>
    <row r="57" spans="1:38" s="197" customFormat="1" ht="15.75" hidden="1" customHeight="1" x14ac:dyDescent="0.2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29"/>
      <c r="AC57" s="330"/>
      <c r="AD57" s="330"/>
      <c r="AE57" s="330"/>
      <c r="AF57" s="330"/>
      <c r="AG57" s="330"/>
      <c r="AH57" s="330"/>
      <c r="AI57" s="330"/>
      <c r="AJ57" s="331"/>
      <c r="AK57" s="128" t="str">
        <f t="shared" si="3"/>
        <v/>
      </c>
      <c r="AL57" s="194"/>
    </row>
    <row r="58" spans="1:38" s="197" customFormat="1" ht="15.75" hidden="1" customHeight="1" x14ac:dyDescent="0.2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29"/>
      <c r="AC58" s="330"/>
      <c r="AD58" s="330"/>
      <c r="AE58" s="330"/>
      <c r="AF58" s="330"/>
      <c r="AG58" s="330"/>
      <c r="AH58" s="330"/>
      <c r="AI58" s="330"/>
      <c r="AJ58" s="331"/>
      <c r="AK58" s="128" t="str">
        <f t="shared" si="3"/>
        <v/>
      </c>
      <c r="AL58" s="194"/>
    </row>
    <row r="59" spans="1:38" s="197" customFormat="1" ht="15.75" hidden="1" customHeight="1" x14ac:dyDescent="0.2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29"/>
      <c r="AC59" s="330"/>
      <c r="AD59" s="330"/>
      <c r="AE59" s="330"/>
      <c r="AF59" s="330"/>
      <c r="AG59" s="330"/>
      <c r="AH59" s="330"/>
      <c r="AI59" s="330"/>
      <c r="AJ59" s="331"/>
      <c r="AK59" s="128" t="str">
        <f t="shared" si="3"/>
        <v/>
      </c>
      <c r="AL59" s="194"/>
    </row>
    <row r="60" spans="1:38" s="197" customFormat="1" ht="15.75" hidden="1" customHeight="1" x14ac:dyDescent="0.2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29"/>
      <c r="AC60" s="330"/>
      <c r="AD60" s="330"/>
      <c r="AE60" s="330"/>
      <c r="AF60" s="330"/>
      <c r="AG60" s="330"/>
      <c r="AH60" s="330"/>
      <c r="AI60" s="330"/>
      <c r="AJ60" s="331"/>
      <c r="AK60" s="128" t="str">
        <f t="shared" si="3"/>
        <v/>
      </c>
      <c r="AL60" s="194"/>
    </row>
    <row r="61" spans="1:38" s="197" customFormat="1" ht="15.75" hidden="1" customHeight="1" x14ac:dyDescent="0.2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29"/>
      <c r="AC61" s="330"/>
      <c r="AD61" s="330"/>
      <c r="AE61" s="330"/>
      <c r="AF61" s="330"/>
      <c r="AG61" s="330"/>
      <c r="AH61" s="330"/>
      <c r="AI61" s="330"/>
      <c r="AJ61" s="331"/>
      <c r="AK61" s="128" t="str">
        <f t="shared" si="3"/>
        <v/>
      </c>
      <c r="AL61" s="194"/>
    </row>
    <row r="62" spans="1:38" s="197" customFormat="1" ht="15.75" hidden="1" customHeight="1" x14ac:dyDescent="0.2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29"/>
      <c r="AC62" s="330"/>
      <c r="AD62" s="330"/>
      <c r="AE62" s="330"/>
      <c r="AF62" s="330"/>
      <c r="AG62" s="330"/>
      <c r="AH62" s="330"/>
      <c r="AI62" s="330"/>
      <c r="AJ62" s="331"/>
      <c r="AK62" s="128" t="str">
        <f t="shared" si="3"/>
        <v/>
      </c>
      <c r="AL62" s="194"/>
    </row>
    <row r="63" spans="1:38" s="197" customFormat="1" ht="15.75" hidden="1" customHeight="1" x14ac:dyDescent="0.2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29"/>
      <c r="AC63" s="330"/>
      <c r="AD63" s="330"/>
      <c r="AE63" s="330"/>
      <c r="AF63" s="330"/>
      <c r="AG63" s="330"/>
      <c r="AH63" s="330"/>
      <c r="AI63" s="330"/>
      <c r="AJ63" s="331"/>
      <c r="AK63" s="128" t="str">
        <f t="shared" si="3"/>
        <v/>
      </c>
      <c r="AL63" s="194"/>
    </row>
    <row r="64" spans="1:38" s="197" customFormat="1" ht="15.75" hidden="1" customHeight="1" x14ac:dyDescent="0.2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29"/>
      <c r="AC64" s="330"/>
      <c r="AD64" s="330"/>
      <c r="AE64" s="330"/>
      <c r="AF64" s="330"/>
      <c r="AG64" s="330"/>
      <c r="AH64" s="330"/>
      <c r="AI64" s="330"/>
      <c r="AJ64" s="331"/>
      <c r="AK64" s="128" t="str">
        <f t="shared" si="3"/>
        <v/>
      </c>
      <c r="AL64" s="194"/>
    </row>
    <row r="65" spans="1:38" s="197" customFormat="1" ht="15.75" hidden="1" customHeight="1" x14ac:dyDescent="0.2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29"/>
      <c r="AC65" s="330"/>
      <c r="AD65" s="330"/>
      <c r="AE65" s="330"/>
      <c r="AF65" s="330"/>
      <c r="AG65" s="330"/>
      <c r="AH65" s="330"/>
      <c r="AI65" s="330"/>
      <c r="AJ65" s="331"/>
      <c r="AK65" s="128" t="str">
        <f t="shared" si="3"/>
        <v/>
      </c>
      <c r="AL65" s="194"/>
    </row>
    <row r="66" spans="1:38" s="197" customFormat="1" ht="15.75" hidden="1" customHeight="1" x14ac:dyDescent="0.2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29"/>
      <c r="AC66" s="330"/>
      <c r="AD66" s="330"/>
      <c r="AE66" s="330"/>
      <c r="AF66" s="330"/>
      <c r="AG66" s="330"/>
      <c r="AH66" s="330"/>
      <c r="AI66" s="330"/>
      <c r="AJ66" s="331"/>
      <c r="AK66" s="128" t="str">
        <f t="shared" si="3"/>
        <v/>
      </c>
      <c r="AL66" s="194"/>
    </row>
    <row r="67" spans="1:38" s="197" customFormat="1" ht="15.75" hidden="1" customHeight="1" x14ac:dyDescent="0.2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29"/>
      <c r="AC67" s="330"/>
      <c r="AD67" s="330"/>
      <c r="AE67" s="330"/>
      <c r="AF67" s="330"/>
      <c r="AG67" s="330"/>
      <c r="AH67" s="330"/>
      <c r="AI67" s="330"/>
      <c r="AJ67" s="331"/>
      <c r="AK67" s="128" t="str">
        <f t="shared" si="3"/>
        <v/>
      </c>
      <c r="AL67" s="194"/>
    </row>
    <row r="68" spans="1:38" s="197" customFormat="1" ht="15.75" hidden="1" customHeight="1" x14ac:dyDescent="0.2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29"/>
      <c r="AC68" s="330"/>
      <c r="AD68" s="330"/>
      <c r="AE68" s="330"/>
      <c r="AF68" s="330"/>
      <c r="AG68" s="330"/>
      <c r="AH68" s="330"/>
      <c r="AI68" s="330"/>
      <c r="AJ68" s="331"/>
      <c r="AK68" s="128" t="str">
        <f t="shared" si="3"/>
        <v/>
      </c>
      <c r="AL68" s="194"/>
    </row>
    <row r="69" spans="1:38" s="197" customFormat="1" ht="15.75" hidden="1" customHeight="1" x14ac:dyDescent="0.2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29"/>
      <c r="AC69" s="330"/>
      <c r="AD69" s="330"/>
      <c r="AE69" s="330"/>
      <c r="AF69" s="330"/>
      <c r="AG69" s="330"/>
      <c r="AH69" s="330"/>
      <c r="AI69" s="330"/>
      <c r="AJ69" s="331"/>
      <c r="AK69" s="128" t="str">
        <f t="shared" si="3"/>
        <v/>
      </c>
      <c r="AL69" s="194"/>
    </row>
    <row r="70" spans="1:38" s="197" customFormat="1" ht="15.75" hidden="1" customHeight="1" x14ac:dyDescent="0.2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29"/>
      <c r="AC70" s="330"/>
      <c r="AD70" s="330"/>
      <c r="AE70" s="330"/>
      <c r="AF70" s="330"/>
      <c r="AG70" s="330"/>
      <c r="AH70" s="330"/>
      <c r="AI70" s="330"/>
      <c r="AJ70" s="331"/>
      <c r="AK70" s="128" t="str">
        <f t="shared" si="3"/>
        <v/>
      </c>
      <c r="AL70" s="194"/>
    </row>
    <row r="71" spans="1:38" s="197" customFormat="1" ht="15.75" hidden="1" customHeight="1" x14ac:dyDescent="0.2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29"/>
      <c r="AC71" s="330"/>
      <c r="AD71" s="330"/>
      <c r="AE71" s="330"/>
      <c r="AF71" s="330"/>
      <c r="AG71" s="330"/>
      <c r="AH71" s="330"/>
      <c r="AI71" s="330"/>
      <c r="AJ71" s="331"/>
      <c r="AK71" s="128" t="str">
        <f t="shared" si="3"/>
        <v/>
      </c>
      <c r="AL71" s="194"/>
    </row>
    <row r="72" spans="1:38" s="197" customFormat="1" ht="15.75" hidden="1" customHeight="1" x14ac:dyDescent="0.2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29"/>
      <c r="AC72" s="330"/>
      <c r="AD72" s="330"/>
      <c r="AE72" s="330"/>
      <c r="AF72" s="330"/>
      <c r="AG72" s="330"/>
      <c r="AH72" s="330"/>
      <c r="AI72" s="330"/>
      <c r="AJ72" s="331"/>
      <c r="AK72" s="128" t="str">
        <f t="shared" si="3"/>
        <v/>
      </c>
      <c r="AL72" s="194"/>
    </row>
    <row r="73" spans="1:38" s="197" customFormat="1" ht="15.75" hidden="1" customHeight="1" x14ac:dyDescent="0.2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29"/>
      <c r="AC73" s="330"/>
      <c r="AD73" s="330"/>
      <c r="AE73" s="330"/>
      <c r="AF73" s="330"/>
      <c r="AG73" s="330"/>
      <c r="AH73" s="330"/>
      <c r="AI73" s="330"/>
      <c r="AJ73" s="331"/>
      <c r="AK73" s="128" t="str">
        <f t="shared" si="3"/>
        <v/>
      </c>
      <c r="AL73" s="194"/>
    </row>
    <row r="74" spans="1:38" s="197" customFormat="1" ht="15.75" hidden="1" customHeight="1" x14ac:dyDescent="0.2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29"/>
      <c r="AC74" s="330"/>
      <c r="AD74" s="330"/>
      <c r="AE74" s="330"/>
      <c r="AF74" s="330"/>
      <c r="AG74" s="330"/>
      <c r="AH74" s="330"/>
      <c r="AI74" s="330"/>
      <c r="AJ74" s="331"/>
      <c r="AK74" s="128" t="str">
        <f t="shared" si="3"/>
        <v/>
      </c>
      <c r="AL74" s="194"/>
    </row>
    <row r="75" spans="1:38" s="197" customFormat="1" ht="15.75" hidden="1" customHeight="1" x14ac:dyDescent="0.2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29"/>
      <c r="AC75" s="330"/>
      <c r="AD75" s="330"/>
      <c r="AE75" s="330"/>
      <c r="AF75" s="330"/>
      <c r="AG75" s="330"/>
      <c r="AH75" s="330"/>
      <c r="AI75" s="330"/>
      <c r="AJ75" s="331"/>
      <c r="AK75" s="128" t="str">
        <f t="shared" si="3"/>
        <v/>
      </c>
      <c r="AL75" s="194"/>
    </row>
    <row r="76" spans="1:38" s="197" customFormat="1" ht="15.75" hidden="1" customHeight="1" x14ac:dyDescent="0.2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29"/>
      <c r="AC76" s="330"/>
      <c r="AD76" s="330"/>
      <c r="AE76" s="330"/>
      <c r="AF76" s="330"/>
      <c r="AG76" s="330"/>
      <c r="AH76" s="330"/>
      <c r="AI76" s="330"/>
      <c r="AJ76" s="331"/>
      <c r="AK76" s="128" t="str">
        <f t="shared" si="3"/>
        <v/>
      </c>
      <c r="AL76" s="194"/>
    </row>
    <row r="77" spans="1:38" s="197" customFormat="1" ht="15.75" hidden="1" customHeight="1" x14ac:dyDescent="0.2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29"/>
      <c r="AC77" s="330"/>
      <c r="AD77" s="330"/>
      <c r="AE77" s="330"/>
      <c r="AF77" s="330"/>
      <c r="AG77" s="330"/>
      <c r="AH77" s="330"/>
      <c r="AI77" s="330"/>
      <c r="AJ77" s="331"/>
      <c r="AK77" s="128" t="str">
        <f t="shared" si="3"/>
        <v/>
      </c>
      <c r="AL77" s="194"/>
    </row>
    <row r="78" spans="1:38" s="197" customFormat="1" ht="15.75" hidden="1" customHeight="1" x14ac:dyDescent="0.2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29"/>
      <c r="AC78" s="330"/>
      <c r="AD78" s="330"/>
      <c r="AE78" s="330"/>
      <c r="AF78" s="330"/>
      <c r="AG78" s="330"/>
      <c r="AH78" s="330"/>
      <c r="AI78" s="330"/>
      <c r="AJ78" s="331"/>
      <c r="AK78" s="128" t="str">
        <f t="shared" si="3"/>
        <v/>
      </c>
      <c r="AL78" s="194"/>
    </row>
    <row r="79" spans="1:38" s="197" customFormat="1" ht="15.75" hidden="1" customHeight="1" x14ac:dyDescent="0.2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29"/>
      <c r="AC79" s="330"/>
      <c r="AD79" s="330"/>
      <c r="AE79" s="330"/>
      <c r="AF79" s="330"/>
      <c r="AG79" s="330"/>
      <c r="AH79" s="330"/>
      <c r="AI79" s="330"/>
      <c r="AJ79" s="331"/>
      <c r="AK79" s="128" t="str">
        <f t="shared" si="3"/>
        <v/>
      </c>
      <c r="AL79" s="194"/>
    </row>
    <row r="80" spans="1:38" s="197" customFormat="1" ht="15.75" hidden="1" customHeight="1" x14ac:dyDescent="0.2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29"/>
      <c r="AC80" s="330"/>
      <c r="AD80" s="330"/>
      <c r="AE80" s="330"/>
      <c r="AF80" s="330"/>
      <c r="AG80" s="330"/>
      <c r="AH80" s="330"/>
      <c r="AI80" s="330"/>
      <c r="AJ80" s="331"/>
      <c r="AK80" s="128" t="str">
        <f t="shared" si="3"/>
        <v/>
      </c>
      <c r="AL80" s="194"/>
    </row>
    <row r="81" spans="1:38" s="197" customFormat="1" ht="15.75" hidden="1" customHeight="1" x14ac:dyDescent="0.2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29"/>
      <c r="AC81" s="330"/>
      <c r="AD81" s="330"/>
      <c r="AE81" s="330"/>
      <c r="AF81" s="330"/>
      <c r="AG81" s="330"/>
      <c r="AH81" s="330"/>
      <c r="AI81" s="330"/>
      <c r="AJ81" s="331"/>
      <c r="AK81" s="128" t="str">
        <f t="shared" si="3"/>
        <v/>
      </c>
      <c r="AL81" s="194"/>
    </row>
    <row r="82" spans="1:38" s="197" customFormat="1" ht="15.75" hidden="1" customHeight="1" x14ac:dyDescent="0.2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29"/>
      <c r="AC82" s="330"/>
      <c r="AD82" s="330"/>
      <c r="AE82" s="330"/>
      <c r="AF82" s="330"/>
      <c r="AG82" s="330"/>
      <c r="AH82" s="330"/>
      <c r="AI82" s="330"/>
      <c r="AJ82" s="331"/>
      <c r="AK82" s="128" t="str">
        <f t="shared" si="3"/>
        <v/>
      </c>
      <c r="AL82" s="194"/>
    </row>
    <row r="83" spans="1:38" s="197" customFormat="1" ht="15.75" hidden="1" customHeight="1" x14ac:dyDescent="0.2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29"/>
      <c r="AC83" s="330"/>
      <c r="AD83" s="330"/>
      <c r="AE83" s="330"/>
      <c r="AF83" s="330"/>
      <c r="AG83" s="330"/>
      <c r="AH83" s="330"/>
      <c r="AI83" s="330"/>
      <c r="AJ83" s="331"/>
      <c r="AK83" s="128" t="str">
        <f t="shared" si="3"/>
        <v/>
      </c>
      <c r="AL83" s="194"/>
    </row>
    <row r="84" spans="1:38" s="197" customFormat="1" ht="15.75" hidden="1" customHeight="1" x14ac:dyDescent="0.2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29"/>
      <c r="AC84" s="330"/>
      <c r="AD84" s="330"/>
      <c r="AE84" s="330"/>
      <c r="AF84" s="330"/>
      <c r="AG84" s="330"/>
      <c r="AH84" s="330"/>
      <c r="AI84" s="330"/>
      <c r="AJ84" s="331"/>
      <c r="AK84" s="128" t="str">
        <f t="shared" si="3"/>
        <v/>
      </c>
      <c r="AL84" s="194"/>
    </row>
    <row r="85" spans="1:38" s="197" customFormat="1" ht="15.75" hidden="1" customHeight="1" x14ac:dyDescent="0.2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29"/>
      <c r="AC85" s="330"/>
      <c r="AD85" s="330"/>
      <c r="AE85" s="330"/>
      <c r="AF85" s="330"/>
      <c r="AG85" s="330"/>
      <c r="AH85" s="330"/>
      <c r="AI85" s="330"/>
      <c r="AJ85" s="331"/>
      <c r="AK85" s="128" t="str">
        <f t="shared" si="3"/>
        <v/>
      </c>
      <c r="AL85" s="194"/>
    </row>
    <row r="86" spans="1:38" s="197" customFormat="1" ht="15.75" hidden="1" customHeight="1" x14ac:dyDescent="0.2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29"/>
      <c r="AC86" s="330"/>
      <c r="AD86" s="330"/>
      <c r="AE86" s="330"/>
      <c r="AF86" s="330"/>
      <c r="AG86" s="330"/>
      <c r="AH86" s="330"/>
      <c r="AI86" s="330"/>
      <c r="AJ86" s="331"/>
      <c r="AK86" s="128" t="str">
        <f t="shared" si="3"/>
        <v/>
      </c>
      <c r="AL86" s="194"/>
    </row>
    <row r="87" spans="1:38" s="197" customFormat="1" ht="15.75" hidden="1" customHeight="1" x14ac:dyDescent="0.2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29"/>
      <c r="AC87" s="330"/>
      <c r="AD87" s="330"/>
      <c r="AE87" s="330"/>
      <c r="AF87" s="330"/>
      <c r="AG87" s="330"/>
      <c r="AH87" s="330"/>
      <c r="AI87" s="330"/>
      <c r="AJ87" s="331"/>
      <c r="AK87" s="128" t="str">
        <f t="shared" si="3"/>
        <v/>
      </c>
      <c r="AL87" s="194"/>
    </row>
    <row r="88" spans="1:38" s="197" customFormat="1" ht="15.75" hidden="1" customHeight="1" x14ac:dyDescent="0.2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29"/>
      <c r="AC88" s="330"/>
      <c r="AD88" s="330"/>
      <c r="AE88" s="330"/>
      <c r="AF88" s="330"/>
      <c r="AG88" s="330"/>
      <c r="AH88" s="330"/>
      <c r="AI88" s="330"/>
      <c r="AJ88" s="331"/>
      <c r="AK88" s="128" t="str">
        <f t="shared" si="3"/>
        <v/>
      </c>
      <c r="AL88" s="194"/>
    </row>
    <row r="89" spans="1:38" s="197" customFormat="1" ht="15.75" hidden="1" customHeight="1" x14ac:dyDescent="0.2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29"/>
      <c r="AC89" s="330"/>
      <c r="AD89" s="330"/>
      <c r="AE89" s="330"/>
      <c r="AF89" s="330"/>
      <c r="AG89" s="330"/>
      <c r="AH89" s="330"/>
      <c r="AI89" s="330"/>
      <c r="AJ89" s="331"/>
      <c r="AK89" s="128" t="str">
        <f t="shared" si="3"/>
        <v/>
      </c>
      <c r="AL89" s="194"/>
    </row>
    <row r="90" spans="1:38" s="197" customFormat="1" ht="15.75" hidden="1" customHeight="1" x14ac:dyDescent="0.2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29"/>
      <c r="AC90" s="330"/>
      <c r="AD90" s="330"/>
      <c r="AE90" s="330"/>
      <c r="AF90" s="330"/>
      <c r="AG90" s="330"/>
      <c r="AH90" s="330"/>
      <c r="AI90" s="330"/>
      <c r="AJ90" s="331"/>
      <c r="AK90" s="128" t="str">
        <f t="shared" si="3"/>
        <v/>
      </c>
      <c r="AL90" s="194"/>
    </row>
    <row r="91" spans="1:38" s="197" customFormat="1" ht="15.75" hidden="1" customHeight="1" x14ac:dyDescent="0.2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29"/>
      <c r="AC91" s="330"/>
      <c r="AD91" s="330"/>
      <c r="AE91" s="330"/>
      <c r="AF91" s="330"/>
      <c r="AG91" s="330"/>
      <c r="AH91" s="330"/>
      <c r="AI91" s="330"/>
      <c r="AJ91" s="331"/>
      <c r="AK91" s="128" t="str">
        <f t="shared" si="3"/>
        <v/>
      </c>
      <c r="AL91" s="194"/>
    </row>
    <row r="92" spans="1:38" s="197" customFormat="1" ht="15.75" hidden="1" customHeight="1" x14ac:dyDescent="0.2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29"/>
      <c r="AC92" s="330"/>
      <c r="AD92" s="330"/>
      <c r="AE92" s="330"/>
      <c r="AF92" s="330"/>
      <c r="AG92" s="330"/>
      <c r="AH92" s="330"/>
      <c r="AI92" s="330"/>
      <c r="AJ92" s="331"/>
      <c r="AK92" s="128" t="str">
        <f t="shared" si="3"/>
        <v/>
      </c>
      <c r="AL92" s="194"/>
    </row>
    <row r="93" spans="1:38" s="197" customFormat="1" ht="15.75" hidden="1" customHeight="1" x14ac:dyDescent="0.2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29"/>
      <c r="AC93" s="330"/>
      <c r="AD93" s="330"/>
      <c r="AE93" s="330"/>
      <c r="AF93" s="330"/>
      <c r="AG93" s="330"/>
      <c r="AH93" s="330"/>
      <c r="AI93" s="330"/>
      <c r="AJ93" s="331"/>
      <c r="AK93" s="128" t="str">
        <f t="shared" si="3"/>
        <v/>
      </c>
      <c r="AL93" s="194"/>
    </row>
    <row r="94" spans="1:38" s="197" customFormat="1" ht="15.75" hidden="1" customHeight="1" x14ac:dyDescent="0.2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29"/>
      <c r="AC94" s="330"/>
      <c r="AD94" s="330"/>
      <c r="AE94" s="330"/>
      <c r="AF94" s="330"/>
      <c r="AG94" s="330"/>
      <c r="AH94" s="330"/>
      <c r="AI94" s="330"/>
      <c r="AJ94" s="331"/>
      <c r="AK94" s="128" t="str">
        <f t="shared" si="3"/>
        <v/>
      </c>
      <c r="AL94" s="194"/>
    </row>
    <row r="95" spans="1:38" s="197" customFormat="1" ht="15.75" hidden="1" customHeight="1" x14ac:dyDescent="0.2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29"/>
      <c r="AC95" s="330"/>
      <c r="AD95" s="330"/>
      <c r="AE95" s="330"/>
      <c r="AF95" s="330"/>
      <c r="AG95" s="330"/>
      <c r="AH95" s="330"/>
      <c r="AI95" s="330"/>
      <c r="AJ95" s="331"/>
      <c r="AK95" s="128" t="str">
        <f t="shared" si="3"/>
        <v/>
      </c>
      <c r="AL95" s="194"/>
    </row>
    <row r="96" spans="1:38" s="197" customFormat="1" ht="15.75" hidden="1" customHeight="1" x14ac:dyDescent="0.2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29"/>
      <c r="AC96" s="330"/>
      <c r="AD96" s="330"/>
      <c r="AE96" s="330"/>
      <c r="AF96" s="330"/>
      <c r="AG96" s="330"/>
      <c r="AH96" s="330"/>
      <c r="AI96" s="330"/>
      <c r="AJ96" s="331"/>
      <c r="AK96" s="128" t="str">
        <f t="shared" si="3"/>
        <v/>
      </c>
      <c r="AL96" s="194"/>
    </row>
    <row r="97" spans="1:38" s="197" customFormat="1" ht="15.75" hidden="1" customHeight="1" x14ac:dyDescent="0.2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29"/>
      <c r="AC97" s="330"/>
      <c r="AD97" s="330"/>
      <c r="AE97" s="330"/>
      <c r="AF97" s="330"/>
      <c r="AG97" s="330"/>
      <c r="AH97" s="330"/>
      <c r="AI97" s="330"/>
      <c r="AJ97" s="331"/>
      <c r="AK97" s="128" t="str">
        <f t="shared" si="3"/>
        <v/>
      </c>
      <c r="AL97" s="194"/>
    </row>
    <row r="98" spans="1:38" s="197" customFormat="1" ht="15.75" hidden="1" customHeight="1" x14ac:dyDescent="0.2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29"/>
      <c r="AC98" s="330"/>
      <c r="AD98" s="330"/>
      <c r="AE98" s="330"/>
      <c r="AF98" s="330"/>
      <c r="AG98" s="330"/>
      <c r="AH98" s="330"/>
      <c r="AI98" s="330"/>
      <c r="AJ98" s="331"/>
      <c r="AK98" s="128" t="str">
        <f t="shared" si="3"/>
        <v/>
      </c>
      <c r="AL98" s="194"/>
    </row>
    <row r="99" spans="1:38" s="197" customFormat="1" ht="15.75" hidden="1" customHeight="1" x14ac:dyDescent="0.2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29"/>
      <c r="AC99" s="330"/>
      <c r="AD99" s="330"/>
      <c r="AE99" s="330"/>
      <c r="AF99" s="330"/>
      <c r="AG99" s="330"/>
      <c r="AH99" s="330"/>
      <c r="AI99" s="330"/>
      <c r="AJ99" s="331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29"/>
      <c r="AC100" s="330"/>
      <c r="AD100" s="330"/>
      <c r="AE100" s="330"/>
      <c r="AF100" s="330"/>
      <c r="AG100" s="330"/>
      <c r="AH100" s="330"/>
      <c r="AI100" s="330"/>
      <c r="AJ100" s="331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29"/>
      <c r="AC101" s="330"/>
      <c r="AD101" s="330"/>
      <c r="AE101" s="330"/>
      <c r="AF101" s="330"/>
      <c r="AG101" s="330"/>
      <c r="AH101" s="330"/>
      <c r="AI101" s="330"/>
      <c r="AJ101" s="331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29"/>
      <c r="AC102" s="330"/>
      <c r="AD102" s="330"/>
      <c r="AE102" s="330"/>
      <c r="AF102" s="330"/>
      <c r="AG102" s="330"/>
      <c r="AH102" s="330"/>
      <c r="AI102" s="330"/>
      <c r="AJ102" s="331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29"/>
      <c r="AC103" s="330"/>
      <c r="AD103" s="330"/>
      <c r="AE103" s="330"/>
      <c r="AF103" s="330"/>
      <c r="AG103" s="330"/>
      <c r="AH103" s="330"/>
      <c r="AI103" s="330"/>
      <c r="AJ103" s="331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29"/>
      <c r="AC104" s="330"/>
      <c r="AD104" s="330"/>
      <c r="AE104" s="330"/>
      <c r="AF104" s="330"/>
      <c r="AG104" s="330"/>
      <c r="AH104" s="330"/>
      <c r="AI104" s="330"/>
      <c r="AJ104" s="331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29"/>
      <c r="AC105" s="330"/>
      <c r="AD105" s="330"/>
      <c r="AE105" s="330"/>
      <c r="AF105" s="330"/>
      <c r="AG105" s="330"/>
      <c r="AH105" s="330"/>
      <c r="AI105" s="330"/>
      <c r="AJ105" s="331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29"/>
      <c r="AC106" s="330"/>
      <c r="AD106" s="330"/>
      <c r="AE106" s="330"/>
      <c r="AF106" s="330"/>
      <c r="AG106" s="330"/>
      <c r="AH106" s="330"/>
      <c r="AI106" s="330"/>
      <c r="AJ106" s="331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29"/>
      <c r="AC107" s="330"/>
      <c r="AD107" s="330"/>
      <c r="AE107" s="330"/>
      <c r="AF107" s="330"/>
      <c r="AG107" s="330"/>
      <c r="AH107" s="330"/>
      <c r="AI107" s="330"/>
      <c r="AJ107" s="331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29"/>
      <c r="AC108" s="330"/>
      <c r="AD108" s="330"/>
      <c r="AE108" s="330"/>
      <c r="AF108" s="330"/>
      <c r="AG108" s="330"/>
      <c r="AH108" s="330"/>
      <c r="AI108" s="330"/>
      <c r="AJ108" s="331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29"/>
      <c r="AC109" s="330"/>
      <c r="AD109" s="330"/>
      <c r="AE109" s="330"/>
      <c r="AF109" s="330"/>
      <c r="AG109" s="330"/>
      <c r="AH109" s="330"/>
      <c r="AI109" s="330"/>
      <c r="AJ109" s="331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29"/>
      <c r="AC110" s="330"/>
      <c r="AD110" s="330"/>
      <c r="AE110" s="330"/>
      <c r="AF110" s="330"/>
      <c r="AG110" s="330"/>
      <c r="AH110" s="330"/>
      <c r="AI110" s="330"/>
      <c r="AJ110" s="331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29"/>
      <c r="AC111" s="330"/>
      <c r="AD111" s="330"/>
      <c r="AE111" s="330"/>
      <c r="AF111" s="330"/>
      <c r="AG111" s="330"/>
      <c r="AH111" s="330"/>
      <c r="AI111" s="330"/>
      <c r="AJ111" s="331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29"/>
      <c r="AC112" s="330"/>
      <c r="AD112" s="330"/>
      <c r="AE112" s="330"/>
      <c r="AF112" s="330"/>
      <c r="AG112" s="330"/>
      <c r="AH112" s="330"/>
      <c r="AI112" s="330"/>
      <c r="AJ112" s="331"/>
      <c r="AK112" s="128" t="str">
        <f t="shared" ref="AK112:AK133" si="4">IF(OR(COUNTIF($I112:$AJ112,"X")&gt;0,COUNTIF($I112:$AJ112,"L")&gt;0),COUNTIF($I112:$AJ112,"X")+COUNTIF($I112:$AJ112,"L"),"")</f>
        <v/>
      </c>
      <c r="AL112" s="194"/>
    </row>
    <row r="113" spans="1:38" s="197" customFormat="1" ht="15.75" hidden="1" customHeight="1" x14ac:dyDescent="0.2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29"/>
      <c r="AC113" s="330"/>
      <c r="AD113" s="330"/>
      <c r="AE113" s="330"/>
      <c r="AF113" s="330"/>
      <c r="AG113" s="330"/>
      <c r="AH113" s="330"/>
      <c r="AI113" s="330"/>
      <c r="AJ113" s="331"/>
      <c r="AK113" s="128" t="str">
        <f t="shared" si="4"/>
        <v/>
      </c>
      <c r="AL113" s="194"/>
    </row>
    <row r="114" spans="1:38" s="197" customFormat="1" ht="15.75" hidden="1" customHeight="1" x14ac:dyDescent="0.2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29"/>
      <c r="AC114" s="330"/>
      <c r="AD114" s="330"/>
      <c r="AE114" s="330"/>
      <c r="AF114" s="330"/>
      <c r="AG114" s="330"/>
      <c r="AH114" s="330"/>
      <c r="AI114" s="330"/>
      <c r="AJ114" s="331"/>
      <c r="AK114" s="128" t="str">
        <f t="shared" si="4"/>
        <v/>
      </c>
      <c r="AL114" s="194"/>
    </row>
    <row r="115" spans="1:38" s="197" customFormat="1" ht="15.75" hidden="1" customHeight="1" x14ac:dyDescent="0.2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29"/>
      <c r="AC115" s="330"/>
      <c r="AD115" s="330"/>
      <c r="AE115" s="330"/>
      <c r="AF115" s="330"/>
      <c r="AG115" s="330"/>
      <c r="AH115" s="330"/>
      <c r="AI115" s="330"/>
      <c r="AJ115" s="331"/>
      <c r="AK115" s="128" t="str">
        <f t="shared" si="4"/>
        <v/>
      </c>
      <c r="AL115" s="194"/>
    </row>
    <row r="116" spans="1:38" s="197" customFormat="1" ht="15.75" hidden="1" customHeight="1" x14ac:dyDescent="0.2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29"/>
      <c r="AC116" s="330"/>
      <c r="AD116" s="330"/>
      <c r="AE116" s="330"/>
      <c r="AF116" s="330"/>
      <c r="AG116" s="330"/>
      <c r="AH116" s="330"/>
      <c r="AI116" s="330"/>
      <c r="AJ116" s="331"/>
      <c r="AK116" s="128" t="str">
        <f t="shared" si="4"/>
        <v/>
      </c>
      <c r="AL116" s="194"/>
    </row>
    <row r="117" spans="1:38" s="197" customFormat="1" ht="15.75" hidden="1" customHeight="1" x14ac:dyDescent="0.2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29"/>
      <c r="AC117" s="330"/>
      <c r="AD117" s="330"/>
      <c r="AE117" s="330"/>
      <c r="AF117" s="330"/>
      <c r="AG117" s="330"/>
      <c r="AH117" s="330"/>
      <c r="AI117" s="330"/>
      <c r="AJ117" s="331"/>
      <c r="AK117" s="128" t="str">
        <f t="shared" si="4"/>
        <v/>
      </c>
      <c r="AL117" s="194"/>
    </row>
    <row r="118" spans="1:38" s="197" customFormat="1" ht="15.75" hidden="1" customHeight="1" x14ac:dyDescent="0.2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29"/>
      <c r="AC118" s="330"/>
      <c r="AD118" s="330"/>
      <c r="AE118" s="330"/>
      <c r="AF118" s="330"/>
      <c r="AG118" s="330"/>
      <c r="AH118" s="330"/>
      <c r="AI118" s="330"/>
      <c r="AJ118" s="331"/>
      <c r="AK118" s="128" t="str">
        <f t="shared" si="4"/>
        <v/>
      </c>
      <c r="AL118" s="194"/>
    </row>
    <row r="119" spans="1:38" s="197" customFormat="1" ht="15.75" hidden="1" customHeight="1" x14ac:dyDescent="0.2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29"/>
      <c r="AC119" s="330"/>
      <c r="AD119" s="330"/>
      <c r="AE119" s="330"/>
      <c r="AF119" s="330"/>
      <c r="AG119" s="330"/>
      <c r="AH119" s="330"/>
      <c r="AI119" s="330"/>
      <c r="AJ119" s="331"/>
      <c r="AK119" s="128" t="str">
        <f t="shared" si="4"/>
        <v/>
      </c>
      <c r="AL119" s="194"/>
    </row>
    <row r="120" spans="1:38" s="197" customFormat="1" ht="15.75" hidden="1" customHeight="1" x14ac:dyDescent="0.2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29"/>
      <c r="AC120" s="330"/>
      <c r="AD120" s="330"/>
      <c r="AE120" s="330"/>
      <c r="AF120" s="330"/>
      <c r="AG120" s="330"/>
      <c r="AH120" s="330"/>
      <c r="AI120" s="330"/>
      <c r="AJ120" s="331"/>
      <c r="AK120" s="128" t="str">
        <f t="shared" si="4"/>
        <v/>
      </c>
      <c r="AL120" s="194"/>
    </row>
    <row r="121" spans="1:38" s="197" customFormat="1" ht="15.75" hidden="1" customHeight="1" x14ac:dyDescent="0.2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29"/>
      <c r="AC121" s="330"/>
      <c r="AD121" s="330"/>
      <c r="AE121" s="330"/>
      <c r="AF121" s="330"/>
      <c r="AG121" s="330"/>
      <c r="AH121" s="330"/>
      <c r="AI121" s="330"/>
      <c r="AJ121" s="331"/>
      <c r="AK121" s="128" t="str">
        <f t="shared" si="4"/>
        <v/>
      </c>
      <c r="AL121" s="194"/>
    </row>
    <row r="122" spans="1:38" s="197" customFormat="1" ht="15.75" hidden="1" customHeight="1" x14ac:dyDescent="0.2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29"/>
      <c r="AC122" s="330"/>
      <c r="AD122" s="330"/>
      <c r="AE122" s="330"/>
      <c r="AF122" s="330"/>
      <c r="AG122" s="330"/>
      <c r="AH122" s="330"/>
      <c r="AI122" s="330"/>
      <c r="AJ122" s="331"/>
      <c r="AK122" s="128" t="str">
        <f t="shared" si="4"/>
        <v/>
      </c>
      <c r="AL122" s="194"/>
    </row>
    <row r="123" spans="1:38" s="197" customFormat="1" ht="15.75" hidden="1" customHeight="1" x14ac:dyDescent="0.2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29"/>
      <c r="AC123" s="330"/>
      <c r="AD123" s="330"/>
      <c r="AE123" s="330"/>
      <c r="AF123" s="330"/>
      <c r="AG123" s="330"/>
      <c r="AH123" s="330"/>
      <c r="AI123" s="330"/>
      <c r="AJ123" s="331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29"/>
      <c r="AC124" s="330"/>
      <c r="AD124" s="330"/>
      <c r="AE124" s="330"/>
      <c r="AF124" s="330"/>
      <c r="AG124" s="330"/>
      <c r="AH124" s="330"/>
      <c r="AI124" s="330"/>
      <c r="AJ124" s="331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29"/>
      <c r="AC125" s="330"/>
      <c r="AD125" s="330"/>
      <c r="AE125" s="330"/>
      <c r="AF125" s="330"/>
      <c r="AG125" s="330"/>
      <c r="AH125" s="330"/>
      <c r="AI125" s="330"/>
      <c r="AJ125" s="331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29"/>
      <c r="AC126" s="330"/>
      <c r="AD126" s="330"/>
      <c r="AE126" s="330"/>
      <c r="AF126" s="330"/>
      <c r="AG126" s="330"/>
      <c r="AH126" s="330"/>
      <c r="AI126" s="330"/>
      <c r="AJ126" s="331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29"/>
      <c r="AC127" s="330"/>
      <c r="AD127" s="330"/>
      <c r="AE127" s="330"/>
      <c r="AF127" s="330"/>
      <c r="AG127" s="330"/>
      <c r="AH127" s="330"/>
      <c r="AI127" s="330"/>
      <c r="AJ127" s="331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29"/>
      <c r="AC128" s="330"/>
      <c r="AD128" s="330"/>
      <c r="AE128" s="330"/>
      <c r="AF128" s="330"/>
      <c r="AG128" s="330"/>
      <c r="AH128" s="330"/>
      <c r="AI128" s="330"/>
      <c r="AJ128" s="331"/>
      <c r="AK128" s="128" t="str">
        <f t="shared" si="4"/>
        <v/>
      </c>
      <c r="AL128" s="194"/>
    </row>
    <row r="129" spans="1:42" s="197" customFormat="1" ht="15.75" hidden="1" customHeight="1" x14ac:dyDescent="0.2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29"/>
      <c r="AC129" s="330"/>
      <c r="AD129" s="330"/>
      <c r="AE129" s="330"/>
      <c r="AF129" s="330"/>
      <c r="AG129" s="330"/>
      <c r="AH129" s="330"/>
      <c r="AI129" s="330"/>
      <c r="AJ129" s="331"/>
      <c r="AK129" s="128" t="str">
        <f t="shared" si="4"/>
        <v/>
      </c>
      <c r="AL129" s="194"/>
    </row>
    <row r="130" spans="1:42" s="197" customFormat="1" ht="15.75" hidden="1" customHeight="1" x14ac:dyDescent="0.2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29"/>
      <c r="AC130" s="330"/>
      <c r="AD130" s="330"/>
      <c r="AE130" s="330"/>
      <c r="AF130" s="330"/>
      <c r="AG130" s="330"/>
      <c r="AH130" s="330"/>
      <c r="AI130" s="330"/>
      <c r="AJ130" s="331"/>
      <c r="AK130" s="128" t="str">
        <f t="shared" si="4"/>
        <v/>
      </c>
      <c r="AL130" s="194"/>
    </row>
    <row r="131" spans="1:42" s="197" customFormat="1" ht="15.75" hidden="1" customHeight="1" x14ac:dyDescent="0.2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29"/>
      <c r="AC131" s="330"/>
      <c r="AD131" s="330"/>
      <c r="AE131" s="330"/>
      <c r="AF131" s="330"/>
      <c r="AG131" s="330"/>
      <c r="AH131" s="330"/>
      <c r="AI131" s="330"/>
      <c r="AJ131" s="331"/>
      <c r="AK131" s="128" t="str">
        <f t="shared" si="4"/>
        <v/>
      </c>
      <c r="AL131" s="194"/>
    </row>
    <row r="132" spans="1:42" s="197" customFormat="1" ht="15.75" hidden="1" customHeight="1" x14ac:dyDescent="0.2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7"/>
      <c r="J132" s="219" t="e">
        <f>ASISTENCIA!#REF!</f>
        <v>#REF!</v>
      </c>
      <c r="K132" s="217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7"/>
      <c r="P132" s="129" t="e">
        <f>ASISTENCIA!#REF!</f>
        <v>#REF!</v>
      </c>
      <c r="Q132" s="217"/>
      <c r="R132" s="129" t="e">
        <f>ASISTENCIA!#REF!</f>
        <v>#REF!</v>
      </c>
      <c r="S132" s="220"/>
      <c r="T132" s="129" t="e">
        <f>ASISTENCIA!#REF!</f>
        <v>#REF!</v>
      </c>
      <c r="U132" s="129"/>
      <c r="V132" s="220"/>
      <c r="W132" s="129"/>
      <c r="X132" s="129"/>
      <c r="Y132" s="220"/>
      <c r="Z132" s="129"/>
      <c r="AA132" s="220"/>
      <c r="AB132" s="329"/>
      <c r="AC132" s="330"/>
      <c r="AD132" s="330"/>
      <c r="AE132" s="330"/>
      <c r="AF132" s="330"/>
      <c r="AG132" s="330"/>
      <c r="AH132" s="330"/>
      <c r="AI132" s="330"/>
      <c r="AJ132" s="331"/>
      <c r="AK132" s="128" t="str">
        <f t="shared" si="4"/>
        <v/>
      </c>
      <c r="AL132" s="194"/>
    </row>
    <row r="133" spans="1:42" s="197" customFormat="1" ht="15.75" hidden="1" customHeight="1" x14ac:dyDescent="0.2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7"/>
      <c r="J133" s="219" t="e">
        <f>ASISTENCIA!#REF!</f>
        <v>#REF!</v>
      </c>
      <c r="K133" s="217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7"/>
      <c r="P133" s="129" t="e">
        <f>ASISTENCIA!#REF!</f>
        <v>#REF!</v>
      </c>
      <c r="Q133" s="217"/>
      <c r="R133" s="129" t="e">
        <f>ASISTENCIA!#REF!</f>
        <v>#REF!</v>
      </c>
      <c r="S133" s="220"/>
      <c r="T133" s="129" t="e">
        <f>ASISTENCIA!#REF!</f>
        <v>#REF!</v>
      </c>
      <c r="U133" s="129"/>
      <c r="V133" s="220"/>
      <c r="W133" s="129"/>
      <c r="X133" s="129"/>
      <c r="Y133" s="220"/>
      <c r="Z133" s="129"/>
      <c r="AA133" s="220"/>
      <c r="AB133" s="329"/>
      <c r="AC133" s="330"/>
      <c r="AD133" s="330"/>
      <c r="AE133" s="330"/>
      <c r="AF133" s="330"/>
      <c r="AG133" s="330"/>
      <c r="AH133" s="330"/>
      <c r="AI133" s="330"/>
      <c r="AJ133" s="331"/>
      <c r="AK133" s="128" t="str">
        <f t="shared" si="4"/>
        <v/>
      </c>
      <c r="AL133" s="194"/>
    </row>
    <row r="134" spans="1:42" ht="14.25" customHeight="1" x14ac:dyDescent="0.25">
      <c r="A134" s="221" t="s">
        <v>127</v>
      </c>
      <c r="B134" s="13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23"/>
      <c r="AD134" s="200"/>
      <c r="AE134" s="200"/>
      <c r="AF134" s="200"/>
      <c r="AG134" s="200"/>
      <c r="AH134" s="200"/>
      <c r="AI134" s="200"/>
      <c r="AJ134" s="200"/>
    </row>
    <row r="135" spans="1:42" ht="14.25" customHeight="1" x14ac:dyDescent="0.25">
      <c r="A135" s="224" t="s">
        <v>128</v>
      </c>
      <c r="B135" s="13"/>
      <c r="C135" s="119"/>
      <c r="D135" s="225"/>
      <c r="E135" s="225"/>
      <c r="F135" s="226"/>
      <c r="O135" s="328"/>
      <c r="P135" s="289"/>
      <c r="Q135" s="289"/>
      <c r="R135" s="289"/>
      <c r="S135" s="289"/>
      <c r="T135" s="289"/>
      <c r="U135" s="29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3"/>
      <c r="AL135" s="204"/>
      <c r="AM135" s="203"/>
      <c r="AN135" s="203"/>
      <c r="AO135" s="203"/>
      <c r="AP135" s="203"/>
    </row>
    <row r="136" spans="1:42" ht="14.25" customHeight="1" x14ac:dyDescent="0.25">
      <c r="A136" s="227"/>
      <c r="B136" s="13"/>
      <c r="C136" s="120"/>
      <c r="D136" s="225"/>
      <c r="E136" s="225"/>
      <c r="O136" s="291"/>
      <c r="P136" s="282"/>
      <c r="Q136" s="282"/>
      <c r="R136" s="282"/>
      <c r="S136" s="282"/>
      <c r="T136" s="282"/>
      <c r="U136" s="292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13"/>
      <c r="AL136" s="204" t="s">
        <v>20</v>
      </c>
      <c r="AM136" s="203"/>
      <c r="AN136" s="203"/>
      <c r="AO136" s="203"/>
      <c r="AP136" s="203"/>
    </row>
    <row r="137" spans="1:42" ht="14.25" customHeight="1" x14ac:dyDescent="0.25">
      <c r="A137" s="227"/>
      <c r="B137" s="13"/>
      <c r="C137" s="121"/>
      <c r="D137" s="225"/>
      <c r="E137" s="225"/>
      <c r="O137" s="291"/>
      <c r="P137" s="282"/>
      <c r="Q137" s="282"/>
      <c r="R137" s="282"/>
      <c r="S137" s="282"/>
      <c r="T137" s="282"/>
      <c r="U137" s="292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13"/>
      <c r="AL137" s="204" t="s">
        <v>24</v>
      </c>
      <c r="AM137" s="203"/>
      <c r="AN137" s="203"/>
      <c r="AO137" s="203"/>
      <c r="AP137" s="203"/>
    </row>
    <row r="138" spans="1:42" ht="14.25" customHeight="1" x14ac:dyDescent="0.25">
      <c r="A138" s="227"/>
      <c r="B138" s="13"/>
      <c r="C138" s="122"/>
      <c r="D138" s="225"/>
      <c r="E138" s="225"/>
      <c r="O138" s="291"/>
      <c r="P138" s="282"/>
      <c r="Q138" s="282"/>
      <c r="R138" s="282"/>
      <c r="S138" s="282"/>
      <c r="T138" s="282"/>
      <c r="U138" s="292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13"/>
      <c r="AL138" s="204" t="s">
        <v>52</v>
      </c>
      <c r="AM138" s="203"/>
      <c r="AN138" s="203"/>
      <c r="AO138" s="203"/>
      <c r="AP138" s="203"/>
    </row>
    <row r="139" spans="1:42" ht="14.25" customHeight="1" x14ac:dyDescent="0.25">
      <c r="A139" s="227"/>
      <c r="B139" s="13"/>
      <c r="C139" s="122"/>
      <c r="D139" s="225"/>
      <c r="E139" s="225"/>
      <c r="O139" s="291"/>
      <c r="P139" s="282"/>
      <c r="Q139" s="282"/>
      <c r="R139" s="282"/>
      <c r="S139" s="282"/>
      <c r="T139" s="282"/>
      <c r="U139" s="292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13"/>
      <c r="AL139" s="203"/>
      <c r="AM139" s="203"/>
      <c r="AN139" s="203"/>
      <c r="AO139" s="203"/>
      <c r="AP139" s="203"/>
    </row>
    <row r="140" spans="1:42" ht="14.25" customHeight="1" x14ac:dyDescent="0.25">
      <c r="A140" s="227"/>
      <c r="B140" s="13"/>
      <c r="C140" s="122"/>
      <c r="D140" s="225"/>
      <c r="E140" s="225"/>
      <c r="O140" s="291"/>
      <c r="P140" s="282"/>
      <c r="Q140" s="282"/>
      <c r="R140" s="282"/>
      <c r="S140" s="282"/>
      <c r="T140" s="282"/>
      <c r="U140" s="292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13"/>
      <c r="AL140" s="203"/>
      <c r="AM140" s="203"/>
      <c r="AN140" s="203"/>
      <c r="AO140" s="203"/>
      <c r="AP140" s="203"/>
    </row>
    <row r="141" spans="1:42" ht="14.25" customHeight="1" x14ac:dyDescent="0.25">
      <c r="A141" s="227"/>
      <c r="B141" s="13"/>
      <c r="C141" s="122"/>
      <c r="D141" s="225"/>
      <c r="E141" s="225"/>
      <c r="O141" s="291"/>
      <c r="P141" s="282"/>
      <c r="Q141" s="282"/>
      <c r="R141" s="282"/>
      <c r="S141" s="282"/>
      <c r="T141" s="282"/>
      <c r="U141" s="292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13"/>
      <c r="AL141" s="203"/>
      <c r="AM141" s="203"/>
      <c r="AN141" s="203"/>
      <c r="AO141" s="203"/>
      <c r="AP141" s="203"/>
    </row>
    <row r="142" spans="1:42" ht="14.25" customHeight="1" x14ac:dyDescent="0.25">
      <c r="A142" s="227"/>
      <c r="B142" s="13"/>
      <c r="C142" s="122"/>
      <c r="D142" s="225"/>
      <c r="E142" s="225"/>
      <c r="O142" s="291"/>
      <c r="P142" s="282"/>
      <c r="Q142" s="282"/>
      <c r="R142" s="282"/>
      <c r="S142" s="282"/>
      <c r="T142" s="282"/>
      <c r="U142" s="292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13"/>
      <c r="AL142" s="203"/>
      <c r="AM142" s="203"/>
      <c r="AN142" s="203"/>
      <c r="AO142" s="203"/>
      <c r="AP142" s="203"/>
    </row>
    <row r="143" spans="1:42" ht="14.25" customHeight="1" x14ac:dyDescent="0.25">
      <c r="A143" s="227"/>
      <c r="B143" s="13"/>
      <c r="C143" s="123"/>
      <c r="D143" s="225"/>
      <c r="E143" s="225"/>
      <c r="O143" s="291"/>
      <c r="P143" s="282"/>
      <c r="Q143" s="282"/>
      <c r="R143" s="282"/>
      <c r="S143" s="282"/>
      <c r="T143" s="282"/>
      <c r="U143" s="292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00"/>
      <c r="AF143" s="200"/>
      <c r="AG143" s="200"/>
      <c r="AH143" s="200"/>
      <c r="AI143" s="200"/>
      <c r="AJ143" s="200"/>
    </row>
    <row r="144" spans="1:42" s="20" customFormat="1" ht="14.25" customHeight="1" x14ac:dyDescent="0.25">
      <c r="A144" s="227"/>
      <c r="B144" s="13"/>
      <c r="D144" s="225"/>
      <c r="E144" s="225"/>
      <c r="F144" s="222"/>
      <c r="O144" s="293"/>
      <c r="P144" s="294"/>
      <c r="Q144" s="294"/>
      <c r="R144" s="294"/>
      <c r="S144" s="294"/>
      <c r="T144" s="294"/>
      <c r="U144" s="295"/>
      <c r="V144" s="264"/>
      <c r="W144" s="264"/>
      <c r="X144" s="264"/>
      <c r="Y144" s="264"/>
      <c r="Z144" s="264"/>
      <c r="AA144" s="264"/>
      <c r="AB144" s="264"/>
      <c r="AC144" s="264"/>
      <c r="AD144" s="200"/>
      <c r="AE144" s="200"/>
      <c r="AF144" s="200"/>
      <c r="AG144" s="200"/>
      <c r="AH144" s="200"/>
      <c r="AI144" s="200"/>
      <c r="AJ144" s="200"/>
      <c r="AM144" s="174"/>
      <c r="AN144" s="174"/>
      <c r="AO144" s="174"/>
      <c r="AP144" s="174"/>
    </row>
    <row r="145" spans="1:42" s="20" customFormat="1" ht="14.25" customHeight="1" x14ac:dyDescent="0.25">
      <c r="A145" s="227"/>
      <c r="B145" s="13"/>
      <c r="D145" s="225"/>
      <c r="E145" s="225"/>
      <c r="F145" s="222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M145" s="174"/>
      <c r="AN145" s="174"/>
      <c r="AO145" s="174"/>
      <c r="AP145" s="174"/>
    </row>
    <row r="146" spans="1:42" s="20" customFormat="1" ht="14.25" customHeight="1" x14ac:dyDescent="0.25">
      <c r="A146" s="227"/>
      <c r="D146" s="225"/>
      <c r="E146" s="225"/>
      <c r="F146" s="222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M146" s="174"/>
      <c r="AN146" s="174"/>
      <c r="AO146" s="174"/>
      <c r="AP146" s="174"/>
    </row>
    <row r="147" spans="1:42" x14ac:dyDescent="0.2"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</row>
    <row r="148" spans="1:42" x14ac:dyDescent="0.2"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</row>
    <row r="149" spans="1:42" x14ac:dyDescent="0.2"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</row>
    <row r="150" spans="1:42" x14ac:dyDescent="0.2"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</row>
    <row r="151" spans="1:42" x14ac:dyDescent="0.2"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</row>
    <row r="152" spans="1:42" x14ac:dyDescent="0.2"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</row>
    <row r="153" spans="1:42" x14ac:dyDescent="0.2"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</row>
    <row r="154" spans="1:42" x14ac:dyDescent="0.2"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x14ac:dyDescent="0.2"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</row>
    <row r="156" spans="1:42" x14ac:dyDescent="0.2"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</row>
    <row r="157" spans="1:42" x14ac:dyDescent="0.2"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</sheetData>
  <mergeCells count="140">
    <mergeCell ref="AB30:AJ30"/>
    <mergeCell ref="AB31:AJ31"/>
    <mergeCell ref="AB41:AJ41"/>
    <mergeCell ref="AB47:AJ47"/>
    <mergeCell ref="AB48:AJ48"/>
    <mergeCell ref="AB49:AJ49"/>
    <mergeCell ref="AB45:AJ45"/>
    <mergeCell ref="AB46:AJ46"/>
    <mergeCell ref="AB13:AJ13"/>
    <mergeCell ref="AB18:AJ18"/>
    <mergeCell ref="AB21:AJ21"/>
    <mergeCell ref="AB22:AJ22"/>
    <mergeCell ref="AB23:AJ23"/>
    <mergeCell ref="AB24:AJ24"/>
    <mergeCell ref="AB25:AJ25"/>
    <mergeCell ref="AB26:AJ26"/>
    <mergeCell ref="AB28:AJ28"/>
    <mergeCell ref="AB14:AJ14"/>
    <mergeCell ref="AB57:AJ57"/>
    <mergeCell ref="AB58:AJ58"/>
    <mergeCell ref="AB59:AJ59"/>
    <mergeCell ref="AB60:AJ60"/>
    <mergeCell ref="AB61:AJ61"/>
    <mergeCell ref="AB52:AJ5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T10:U10"/>
    <mergeCell ref="AB53:AJ53"/>
    <mergeCell ref="AB54:AJ54"/>
    <mergeCell ref="AB55:AJ55"/>
    <mergeCell ref="AB56:AJ56"/>
    <mergeCell ref="AB17:AJ17"/>
    <mergeCell ref="AB27:AJ27"/>
    <mergeCell ref="AB37:AJ37"/>
    <mergeCell ref="AB38:AJ38"/>
    <mergeCell ref="AB35:AJ35"/>
    <mergeCell ref="AB36:AJ36"/>
    <mergeCell ref="AB43:AJ43"/>
    <mergeCell ref="AB44:AJ44"/>
    <mergeCell ref="AB50:AJ50"/>
    <mergeCell ref="AB51:AJ51"/>
    <mergeCell ref="AB42:AJ42"/>
    <mergeCell ref="AB39:AJ39"/>
    <mergeCell ref="AB40:AJ40"/>
    <mergeCell ref="AB32:AJ32"/>
    <mergeCell ref="AB33:AJ33"/>
    <mergeCell ref="AB34:AJ34"/>
    <mergeCell ref="AB20:AJ20"/>
    <mergeCell ref="AB19:AJ19"/>
    <mergeCell ref="AB29:AJ29"/>
    <mergeCell ref="AB67:AJ67"/>
    <mergeCell ref="AB68:AJ68"/>
    <mergeCell ref="AB69:AJ69"/>
    <mergeCell ref="AB70:AJ70"/>
    <mergeCell ref="AB71:AJ71"/>
    <mergeCell ref="AB62:AJ62"/>
    <mergeCell ref="AB63:AJ63"/>
    <mergeCell ref="AB64:AJ64"/>
    <mergeCell ref="AB65:AJ65"/>
    <mergeCell ref="AB66:AJ6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O135:U144"/>
    <mergeCell ref="AB132:AJ132"/>
    <mergeCell ref="AB133:AJ133"/>
    <mergeCell ref="E4:AI4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</mergeCells>
  <conditionalFormatting sqref="M13:M133 R13:R133 T13:U133 W13:X133 Z13:Z133">
    <cfRule type="cellIs" dxfId="12" priority="2" operator="greaterThan">
      <formula>0</formula>
    </cfRule>
  </conditionalFormatting>
  <dataValidations count="3">
    <dataValidation type="list" allowBlank="1" showInputMessage="1" showErrorMessage="1" sqref="D134 D12 C12:C134" xr:uid="{00000000-0002-0000-0200-000000000000}">
      <formula1>$B$304:$B$315</formula1>
    </dataValidation>
    <dataValidation type="list" allowBlank="1" showInputMessage="1" sqref="F13:F17" xr:uid="{20709980-5853-48E1-A1A5-85D113790D4A}">
      <formula1>$BE$2:$BE$18</formula1>
    </dataValidation>
    <dataValidation type="list" allowBlank="1" showInputMessage="1" showErrorMessage="1" sqref="G13:G17" xr:uid="{8160BA33-1930-4CE0-A131-DBE5CDD05650}">
      <formula1>$BF$2:$BF$6</formula1>
    </dataValidation>
  </dataValidations>
  <pageMargins left="0.23622047244094491" right="0.15748031496062992" top="0.31496062992125984" bottom="0.15748031496062992" header="0.31496062992125984" footer="0.1574803149606299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C147:D693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9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159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IEI. N° 217 NIÑO JESÚS DE PRAGA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IEI. N° 217 NIÑO JESÚS DE PRAGA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0474585</v>
      </c>
      <c r="O8" s="85"/>
      <c r="Q8" s="70"/>
      <c r="Y8" s="71" t="s">
        <v>23</v>
      </c>
      <c r="Z8" s="71"/>
      <c r="AA8" s="352">
        <f>ASISTENCIA!S5</f>
        <v>2024</v>
      </c>
      <c r="AB8" s="352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AGOSTO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52">
        <f>ASISTENCIA!S5</f>
        <v>2024</v>
      </c>
      <c r="BK8" s="352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AGOSTO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8" t="s">
        <v>87</v>
      </c>
      <c r="M10" s="361" t="s">
        <v>88</v>
      </c>
      <c r="N10" s="358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55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9"/>
      <c r="M11" s="362"/>
      <c r="N11" s="359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55"/>
      <c r="D12" s="52"/>
      <c r="E12" s="53"/>
      <c r="F12" s="93"/>
      <c r="G12" s="93"/>
      <c r="H12" s="93"/>
      <c r="I12" s="93"/>
      <c r="J12" s="93"/>
      <c r="K12" s="96" t="s">
        <v>62</v>
      </c>
      <c r="L12" s="359"/>
      <c r="M12" s="362"/>
      <c r="N12" s="359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60"/>
      <c r="M13" s="363"/>
      <c r="N13" s="360"/>
      <c r="O13" s="67" t="str">
        <f>ASISTENCIA!I$12</f>
        <v>ju.</v>
      </c>
      <c r="P13" s="68" t="str">
        <f>ASISTENCIA!J$12</f>
        <v>vi.</v>
      </c>
      <c r="Q13" s="68" t="str">
        <f>ASISTENCIA!K$12</f>
        <v>sá.</v>
      </c>
      <c r="R13" s="68" t="str">
        <f>ASISTENCIA!L$12</f>
        <v>do.</v>
      </c>
      <c r="S13" s="68" t="str">
        <f>ASISTENCIA!M$12</f>
        <v>lu.</v>
      </c>
      <c r="T13" s="68" t="str">
        <f>ASISTENCIA!N$12</f>
        <v>ma.</v>
      </c>
      <c r="U13" s="68" t="str">
        <f>ASISTENCIA!O$12</f>
        <v>mi.</v>
      </c>
      <c r="V13" s="68" t="str">
        <f>ASISTENCIA!P$12</f>
        <v>ju.</v>
      </c>
      <c r="W13" s="68" t="str">
        <f>ASISTENCIA!Q$12</f>
        <v>vi.</v>
      </c>
      <c r="X13" s="68" t="str">
        <f>ASISTENCIA!R$12</f>
        <v>sá.</v>
      </c>
      <c r="Y13" s="68" t="str">
        <f>ASISTENCIA!S$12</f>
        <v>do.</v>
      </c>
      <c r="Z13" s="68" t="str">
        <f>ASISTENCIA!T$12</f>
        <v>lu.</v>
      </c>
      <c r="AA13" s="68" t="str">
        <f>ASISTENCIA!U$12</f>
        <v>ma.</v>
      </c>
      <c r="AB13" s="68" t="str">
        <f>ASISTENCIA!V$12</f>
        <v>mi.</v>
      </c>
      <c r="AC13" s="68" t="str">
        <f>ASISTENCIA!W$12</f>
        <v>ju.</v>
      </c>
      <c r="AD13" s="68" t="str">
        <f>ASISTENCIA!X$12</f>
        <v>vi.</v>
      </c>
      <c r="AE13" s="68" t="str">
        <f>ASISTENCIA!Y$12</f>
        <v>sá.</v>
      </c>
      <c r="AF13" s="68" t="str">
        <f>ASISTENCIA!Z$12</f>
        <v>do.</v>
      </c>
      <c r="AG13" s="68" t="str">
        <f>ASISTENCIA!AA$12</f>
        <v>lu.</v>
      </c>
      <c r="AH13" s="68" t="str">
        <f>ASISTENCIA!AB$12</f>
        <v>ma.</v>
      </c>
      <c r="AI13" s="68" t="str">
        <f>ASISTENCIA!AC$12</f>
        <v>mi.</v>
      </c>
      <c r="AJ13" s="68" t="str">
        <f>ASISTENCIA!AD$12</f>
        <v>ju.</v>
      </c>
      <c r="AK13" s="68" t="str">
        <f>ASISTENCIA!AE$12</f>
        <v>vi.</v>
      </c>
      <c r="AL13" s="68" t="str">
        <f>ASISTENCIA!AF$12</f>
        <v>sá.</v>
      </c>
      <c r="AM13" s="68" t="str">
        <f>ASISTENCIA!AG$12</f>
        <v>do.</v>
      </c>
      <c r="AN13" s="68" t="str">
        <f>ASISTENCIA!AH$12</f>
        <v>lu.</v>
      </c>
      <c r="AO13" s="68" t="str">
        <f>ASISTENCIA!AI$12</f>
        <v>ma.</v>
      </c>
      <c r="AP13" s="68" t="str">
        <f>ASISTENCIA!AJ$12</f>
        <v>mi.</v>
      </c>
      <c r="AQ13" s="68" t="str">
        <f>ASISTENCIA!AK$12</f>
        <v>ju.</v>
      </c>
      <c r="AR13" s="68" t="e">
        <f>ASISTENCIA!#REF!</f>
        <v>#REF!</v>
      </c>
      <c r="AS13" s="68" t="e">
        <f>ASISTENCIA!#REF!</f>
        <v>#REF!</v>
      </c>
      <c r="AT13" s="102" t="s">
        <v>67</v>
      </c>
      <c r="AX13" s="67" t="str">
        <f>ASISTENCIA!I$12</f>
        <v>ju.</v>
      </c>
      <c r="AY13" s="67" t="str">
        <f>ASISTENCIA!J$12</f>
        <v>vi.</v>
      </c>
      <c r="AZ13" s="67" t="str">
        <f>ASISTENCIA!K$12</f>
        <v>sá.</v>
      </c>
      <c r="BA13" s="67" t="str">
        <f>ASISTENCIA!L$12</f>
        <v>do.</v>
      </c>
      <c r="BB13" s="67" t="str">
        <f>ASISTENCIA!M$12</f>
        <v>lu.</v>
      </c>
      <c r="BC13" s="67" t="str">
        <f>ASISTENCIA!N$12</f>
        <v>ma.</v>
      </c>
      <c r="BD13" s="67" t="str">
        <f>ASISTENCIA!O$12</f>
        <v>mi.</v>
      </c>
      <c r="BE13" s="67" t="str">
        <f>ASISTENCIA!P$12</f>
        <v>ju.</v>
      </c>
      <c r="BF13" s="67" t="str">
        <f>ASISTENCIA!Q$12</f>
        <v>vi.</v>
      </c>
      <c r="BG13" s="67" t="str">
        <f>ASISTENCIA!R$12</f>
        <v>sá.</v>
      </c>
      <c r="BH13" s="67" t="str">
        <f>ASISTENCIA!S$12</f>
        <v>do.</v>
      </c>
      <c r="BI13" s="67" t="str">
        <f>ASISTENCIA!T$12</f>
        <v>lu.</v>
      </c>
      <c r="BJ13" s="67" t="str">
        <f>ASISTENCIA!U$12</f>
        <v>ma.</v>
      </c>
      <c r="BK13" s="67" t="str">
        <f>ASISTENCIA!V$12</f>
        <v>mi.</v>
      </c>
      <c r="BL13" s="67" t="str">
        <f>ASISTENCIA!W$12</f>
        <v>ju.</v>
      </c>
      <c r="BM13" s="67" t="str">
        <f>ASISTENCIA!X$12</f>
        <v>vi.</v>
      </c>
      <c r="BN13" s="67" t="str">
        <f>ASISTENCIA!Y$12</f>
        <v>sá.</v>
      </c>
      <c r="BO13" s="67" t="str">
        <f>ASISTENCIA!Z$12</f>
        <v>do.</v>
      </c>
      <c r="BP13" s="67" t="str">
        <f>ASISTENCIA!AA$12</f>
        <v>lu.</v>
      </c>
      <c r="BQ13" s="67" t="str">
        <f>ASISTENCIA!AB$12</f>
        <v>ma.</v>
      </c>
      <c r="BR13" s="67" t="str">
        <f>ASISTENCIA!AC$12</f>
        <v>mi.</v>
      </c>
      <c r="BS13" s="67" t="str">
        <f>ASISTENCIA!AD$12</f>
        <v>ju.</v>
      </c>
      <c r="BT13" s="67" t="str">
        <f>ASISTENCIA!AE$12</f>
        <v>vi.</v>
      </c>
      <c r="BU13" s="67" t="str">
        <f>ASISTENCIA!AF$12</f>
        <v>sá.</v>
      </c>
      <c r="BV13" s="67" t="str">
        <f>ASISTENCIA!AG$12</f>
        <v>do.</v>
      </c>
      <c r="BW13" s="67" t="str">
        <f>ASISTENCIA!AH$12</f>
        <v>lu.</v>
      </c>
      <c r="BX13" s="67" t="str">
        <f>ASISTENCIA!AI$12</f>
        <v>ma.</v>
      </c>
      <c r="BY13" s="67" t="str">
        <f>ASISTENCIA!AJ$12</f>
        <v>mi.</v>
      </c>
      <c r="BZ13" s="67" t="str">
        <f>ASISTENCIA!AK$12</f>
        <v>ju.</v>
      </c>
      <c r="CA13" s="67" t="e">
        <f>ASISTENCIA!#REF!</f>
        <v>#REF!</v>
      </c>
      <c r="CB13" s="67" t="e">
        <f>ASISTENCIA!#REF!</f>
        <v>#REF!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28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08" t="e">
        <f>IF(SUM(O14:AS14)&gt;0,SUM(O14:AS14),"")</f>
        <v>#REF!</v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AGOSTO</v>
      </c>
      <c r="D15" s="21" t="str">
        <f>IF(LEN(ASISTENCIA!E14)&gt;0,ASISTENCIA!E14,"")</f>
        <v>VARAS RAMIREZ KATHERINE MARGOT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AGOSTO</v>
      </c>
      <c r="D19" s="21" t="str">
        <f>IF(LEN(ASISTENCIA!E18)&gt;0,ASISTENCIA!E18,"")</f>
        <v>MAQUERA VILCA ROGELIO</v>
      </c>
      <c r="E19" s="110" t="str">
        <f>IF(LEN(D19)&gt;0,ASISTENCIA!F18,"")</f>
        <v>Aux. Educación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5" x14ac:dyDescent="0.2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5" x14ac:dyDescent="0.2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5" x14ac:dyDescent="0.2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5" x14ac:dyDescent="0.2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5" x14ac:dyDescent="0.2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5" x14ac:dyDescent="0.2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5" x14ac:dyDescent="0.2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53"/>
      <c r="BR53" s="353"/>
      <c r="BS53" s="353"/>
      <c r="BT53" s="353"/>
      <c r="BU53" s="353"/>
      <c r="BV53" s="353"/>
      <c r="BW53" s="353"/>
      <c r="BX53" s="353"/>
      <c r="BY53" s="353"/>
      <c r="BZ53" s="353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7" t="s">
        <v>17</v>
      </c>
      <c r="AI54" s="357"/>
      <c r="AJ54" s="357"/>
      <c r="AK54" s="357"/>
      <c r="AL54" s="357"/>
      <c r="AM54" s="357"/>
      <c r="AN54" s="357"/>
      <c r="AO54" s="357"/>
      <c r="AP54" s="357"/>
      <c r="AQ54" s="357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54" t="s">
        <v>17</v>
      </c>
      <c r="BR54" s="354"/>
      <c r="BS54" s="354"/>
      <c r="BT54" s="354"/>
      <c r="BU54" s="354"/>
      <c r="BV54" s="354"/>
      <c r="BW54" s="354"/>
      <c r="BX54" s="354"/>
      <c r="BY54" s="354"/>
      <c r="BZ54" s="354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160</v>
      </c>
      <c r="B1" s="141"/>
      <c r="C1" s="141" t="s">
        <v>160</v>
      </c>
      <c r="D1" s="366" t="s">
        <v>161</v>
      </c>
      <c r="E1" s="141" t="s">
        <v>160</v>
      </c>
      <c r="F1" s="141" t="s">
        <v>160</v>
      </c>
      <c r="G1" s="368" t="s">
        <v>162</v>
      </c>
      <c r="H1" s="364" t="s">
        <v>163</v>
      </c>
      <c r="I1" s="364" t="s">
        <v>164</v>
      </c>
      <c r="J1" s="364" t="s">
        <v>165</v>
      </c>
      <c r="K1" s="364" t="s">
        <v>166</v>
      </c>
      <c r="L1" s="364" t="s">
        <v>167</v>
      </c>
      <c r="M1" s="364" t="s">
        <v>168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169</v>
      </c>
      <c r="B2" s="143" t="s">
        <v>35</v>
      </c>
      <c r="C2" s="143" t="s">
        <v>170</v>
      </c>
      <c r="D2" s="366"/>
      <c r="E2" s="143" t="s">
        <v>109</v>
      </c>
      <c r="F2" s="143" t="s">
        <v>36</v>
      </c>
      <c r="G2" s="368"/>
      <c r="H2" s="364"/>
      <c r="I2" s="364"/>
      <c r="J2" s="364"/>
      <c r="K2" s="364"/>
      <c r="L2" s="364"/>
      <c r="M2" s="364"/>
      <c r="N2" s="144" t="s">
        <v>171</v>
      </c>
      <c r="O2"/>
      <c r="P2"/>
      <c r="Q2"/>
      <c r="R2"/>
      <c r="S2"/>
    </row>
    <row r="3" spans="1:19" x14ac:dyDescent="0.25">
      <c r="A3" s="145" t="s">
        <v>160</v>
      </c>
      <c r="B3" s="145" t="s">
        <v>160</v>
      </c>
      <c r="C3" s="145" t="s">
        <v>160</v>
      </c>
      <c r="D3" s="367"/>
      <c r="E3" s="145" t="s">
        <v>160</v>
      </c>
      <c r="F3" s="145" t="s">
        <v>160</v>
      </c>
      <c r="G3" s="369"/>
      <c r="H3" s="365"/>
      <c r="I3" s="365"/>
      <c r="J3" s="365"/>
      <c r="K3" s="365"/>
      <c r="L3" s="365"/>
      <c r="M3" s="365"/>
      <c r="N3" s="146"/>
      <c r="O3"/>
      <c r="P3"/>
      <c r="Q3"/>
      <c r="R3"/>
      <c r="S3"/>
    </row>
    <row r="4" spans="1:19" ht="18" x14ac:dyDescent="0.25">
      <c r="A4" s="147" t="s">
        <v>172</v>
      </c>
      <c r="B4" s="148" t="s">
        <v>173</v>
      </c>
      <c r="C4" s="148" t="s">
        <v>174</v>
      </c>
      <c r="D4" s="148" t="str">
        <f>CONCATENATE(E4," / ",F4)</f>
        <v>ILAVE / 5 Distritos</v>
      </c>
      <c r="E4" s="149" t="s">
        <v>175</v>
      </c>
      <c r="F4" s="149" t="s">
        <v>176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177</v>
      </c>
      <c r="B5" s="152" t="s">
        <v>178</v>
      </c>
      <c r="C5" s="149" t="s">
        <v>179</v>
      </c>
      <c r="D5" s="149" t="str">
        <f>CONCATENATE(E5," / ",F5)</f>
        <v>ILAVE / BELLAVISTA</v>
      </c>
      <c r="E5" s="149" t="s">
        <v>175</v>
      </c>
      <c r="F5" s="149" t="s">
        <v>180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181</v>
      </c>
      <c r="B6" s="152">
        <v>217</v>
      </c>
      <c r="C6" s="149" t="s">
        <v>179</v>
      </c>
      <c r="D6" s="149" t="str">
        <f t="shared" ref="D6:D69" si="0">CONCATENATE(E6," / ",F6)</f>
        <v>PILCUYO / 18 DE ENERO</v>
      </c>
      <c r="E6" s="149" t="s">
        <v>182</v>
      </c>
      <c r="F6" s="149" t="s">
        <v>183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184</v>
      </c>
      <c r="B7" s="152" t="s">
        <v>185</v>
      </c>
      <c r="C7" s="149" t="s">
        <v>179</v>
      </c>
      <c r="D7" s="149" t="str">
        <f t="shared" si="0"/>
        <v>SANTA ROSA / 3 DE MAYO</v>
      </c>
      <c r="E7" s="149" t="s">
        <v>186</v>
      </c>
      <c r="F7" s="149" t="s">
        <v>187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188</v>
      </c>
      <c r="B8" s="152" t="s">
        <v>189</v>
      </c>
      <c r="C8" s="149" t="s">
        <v>179</v>
      </c>
      <c r="D8" s="149" t="str">
        <f t="shared" si="0"/>
        <v>ILAVE / SAN MIGUEL</v>
      </c>
      <c r="E8" s="149" t="s">
        <v>175</v>
      </c>
      <c r="F8" s="149" t="s">
        <v>190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191</v>
      </c>
      <c r="B9" s="152" t="s">
        <v>192</v>
      </c>
      <c r="C9" s="149" t="s">
        <v>179</v>
      </c>
      <c r="D9" s="149" t="str">
        <f t="shared" si="0"/>
        <v>ILAVE / ALASAYA</v>
      </c>
      <c r="E9" s="149" t="s">
        <v>175</v>
      </c>
      <c r="F9" s="149" t="s">
        <v>193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194</v>
      </c>
      <c r="B10" s="152" t="s">
        <v>195</v>
      </c>
      <c r="C10" s="149" t="s">
        <v>179</v>
      </c>
      <c r="D10" s="149" t="str">
        <f t="shared" si="0"/>
        <v>CONDURIRI / MUNICIPAL</v>
      </c>
      <c r="E10" s="149" t="s">
        <v>196</v>
      </c>
      <c r="F10" s="149" t="s">
        <v>197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198</v>
      </c>
      <c r="B11" s="152" t="s">
        <v>199</v>
      </c>
      <c r="C11" s="149" t="s">
        <v>179</v>
      </c>
      <c r="D11" s="149" t="str">
        <f t="shared" si="0"/>
        <v>ILAVE / RAMON CASTILLA</v>
      </c>
      <c r="E11" s="149" t="s">
        <v>175</v>
      </c>
      <c r="F11" s="149" t="s">
        <v>200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201</v>
      </c>
      <c r="B12" s="152" t="s">
        <v>202</v>
      </c>
      <c r="C12" s="149" t="s">
        <v>179</v>
      </c>
      <c r="D12" s="149" t="str">
        <f t="shared" si="0"/>
        <v>PILCUYO / SUCANO</v>
      </c>
      <c r="E12" s="149" t="s">
        <v>182</v>
      </c>
      <c r="F12" s="149" t="s">
        <v>203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204</v>
      </c>
      <c r="B13" s="152" t="s">
        <v>205</v>
      </c>
      <c r="C13" s="149" t="s">
        <v>179</v>
      </c>
      <c r="D13" s="149" t="str">
        <f t="shared" si="0"/>
        <v>ILAVE / SULCATURA 1</v>
      </c>
      <c r="E13" s="149" t="s">
        <v>175</v>
      </c>
      <c r="F13" s="149" t="s">
        <v>206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207</v>
      </c>
      <c r="B14" s="152" t="s">
        <v>208</v>
      </c>
      <c r="C14" s="149" t="s">
        <v>179</v>
      </c>
      <c r="D14" s="149" t="str">
        <f t="shared" si="0"/>
        <v>SANTA ROSA / SANTA ROSA</v>
      </c>
      <c r="E14" s="149" t="s">
        <v>186</v>
      </c>
      <c r="F14" s="149" t="s">
        <v>186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209</v>
      </c>
      <c r="B15" s="152" t="s">
        <v>210</v>
      </c>
      <c r="C15" s="149" t="s">
        <v>179</v>
      </c>
      <c r="D15" s="149" t="str">
        <f t="shared" si="0"/>
        <v>PILCUYO / CHIPANA</v>
      </c>
      <c r="E15" s="149" t="s">
        <v>182</v>
      </c>
      <c r="F15" s="149" t="s">
        <v>211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212</v>
      </c>
      <c r="B16" s="152" t="s">
        <v>213</v>
      </c>
      <c r="C16" s="149" t="s">
        <v>179</v>
      </c>
      <c r="D16" s="149" t="str">
        <f t="shared" si="0"/>
        <v>ILAVE / CRUZANI</v>
      </c>
      <c r="E16" s="149" t="s">
        <v>175</v>
      </c>
      <c r="F16" s="149" t="s">
        <v>214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215</v>
      </c>
      <c r="B17" s="152" t="s">
        <v>216</v>
      </c>
      <c r="C17" s="149" t="s">
        <v>179</v>
      </c>
      <c r="D17" s="149" t="str">
        <f t="shared" si="0"/>
        <v>ILAVE / ILAVE</v>
      </c>
      <c r="E17" s="149" t="s">
        <v>175</v>
      </c>
      <c r="F17" s="149" t="s">
        <v>175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217</v>
      </c>
      <c r="B18" s="152" t="s">
        <v>218</v>
      </c>
      <c r="C18" s="149" t="s">
        <v>179</v>
      </c>
      <c r="D18" s="149" t="str">
        <f t="shared" si="0"/>
        <v>ILAVE / PORVENIR MIRAFLORES</v>
      </c>
      <c r="E18" s="149" t="s">
        <v>175</v>
      </c>
      <c r="F18" s="149" t="s">
        <v>219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220</v>
      </c>
      <c r="B19" s="152" t="s">
        <v>221</v>
      </c>
      <c r="C19" s="149" t="s">
        <v>179</v>
      </c>
      <c r="D19" s="149" t="str">
        <f t="shared" si="0"/>
        <v>ILAVE / MULLACONIHUECO</v>
      </c>
      <c r="E19" s="149" t="s">
        <v>175</v>
      </c>
      <c r="F19" s="149" t="s">
        <v>222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223</v>
      </c>
      <c r="B20" s="152" t="s">
        <v>224</v>
      </c>
      <c r="C20" s="149" t="s">
        <v>179</v>
      </c>
      <c r="D20" s="149" t="str">
        <f t="shared" si="0"/>
        <v>ILAVE / CHIJICHAYA</v>
      </c>
      <c r="E20" s="149" t="s">
        <v>175</v>
      </c>
      <c r="F20" s="149" t="s">
        <v>225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226</v>
      </c>
      <c r="B21" s="152" t="s">
        <v>227</v>
      </c>
      <c r="C21" s="149" t="s">
        <v>179</v>
      </c>
      <c r="D21" s="149" t="str">
        <f t="shared" si="0"/>
        <v>PILCUYO / MACHATMARCA</v>
      </c>
      <c r="E21" s="149" t="s">
        <v>182</v>
      </c>
      <c r="F21" s="149" t="s">
        <v>228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229</v>
      </c>
      <c r="B22" s="152">
        <v>310</v>
      </c>
      <c r="C22" s="149" t="s">
        <v>179</v>
      </c>
      <c r="D22" s="149" t="str">
        <f t="shared" si="0"/>
        <v>ILAVE / CAMECACHI</v>
      </c>
      <c r="E22" s="149" t="s">
        <v>175</v>
      </c>
      <c r="F22" s="149" t="s">
        <v>230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231</v>
      </c>
      <c r="B23" s="152" t="s">
        <v>232</v>
      </c>
      <c r="C23" s="149" t="s">
        <v>179</v>
      </c>
      <c r="D23" s="149" t="str">
        <f t="shared" si="0"/>
        <v>PILCUYO / MAQUERCOTA</v>
      </c>
      <c r="E23" s="149" t="s">
        <v>182</v>
      </c>
      <c r="F23" s="149" t="s">
        <v>233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234</v>
      </c>
      <c r="B24" s="152" t="s">
        <v>235</v>
      </c>
      <c r="C24" s="149" t="s">
        <v>179</v>
      </c>
      <c r="D24" s="149" t="str">
        <f t="shared" si="0"/>
        <v>ILAVE / SAN CRISTOBAL</v>
      </c>
      <c r="E24" s="149" t="s">
        <v>175</v>
      </c>
      <c r="F24" s="149" t="s">
        <v>236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237</v>
      </c>
      <c r="B25" s="152" t="s">
        <v>238</v>
      </c>
      <c r="C25" s="149" t="s">
        <v>179</v>
      </c>
      <c r="D25" s="149" t="str">
        <f t="shared" si="0"/>
        <v>ILAVE / CHUCARAYA</v>
      </c>
      <c r="E25" s="149" t="s">
        <v>175</v>
      </c>
      <c r="F25" s="149" t="s">
        <v>239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240</v>
      </c>
      <c r="B26" s="152" t="s">
        <v>241</v>
      </c>
      <c r="C26" s="149" t="s">
        <v>179</v>
      </c>
      <c r="D26" s="149" t="str">
        <f t="shared" si="0"/>
        <v>ILAVE / ULLACACHI</v>
      </c>
      <c r="E26" s="149" t="s">
        <v>175</v>
      </c>
      <c r="F26" s="149" t="s">
        <v>242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243</v>
      </c>
      <c r="B27" s="152" t="s">
        <v>244</v>
      </c>
      <c r="C27" s="149" t="s">
        <v>179</v>
      </c>
      <c r="D27" s="149" t="str">
        <f t="shared" si="0"/>
        <v>PILCUYO / SARAPI ARROYO</v>
      </c>
      <c r="E27" s="149" t="s">
        <v>182</v>
      </c>
      <c r="F27" s="149" t="s">
        <v>245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246</v>
      </c>
      <c r="B28" s="152" t="s">
        <v>247</v>
      </c>
      <c r="C28" s="149" t="s">
        <v>179</v>
      </c>
      <c r="D28" s="149" t="str">
        <f t="shared" si="0"/>
        <v>PILCUYO / ACCASO</v>
      </c>
      <c r="E28" s="149" t="s">
        <v>182</v>
      </c>
      <c r="F28" s="149" t="s">
        <v>248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249</v>
      </c>
      <c r="B29" s="152" t="s">
        <v>250</v>
      </c>
      <c r="C29" s="149" t="s">
        <v>179</v>
      </c>
      <c r="D29" s="149" t="str">
        <f t="shared" si="0"/>
        <v>ILAVE / CHECCA</v>
      </c>
      <c r="E29" s="149" t="s">
        <v>175</v>
      </c>
      <c r="F29" s="149" t="s">
        <v>251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252</v>
      </c>
      <c r="B30" s="152" t="s">
        <v>253</v>
      </c>
      <c r="C30" s="149" t="s">
        <v>179</v>
      </c>
      <c r="D30" s="149" t="str">
        <f t="shared" si="0"/>
        <v>PILCUYO / MARCOLLO</v>
      </c>
      <c r="E30" s="149" t="s">
        <v>182</v>
      </c>
      <c r="F30" s="149" t="s">
        <v>254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255</v>
      </c>
      <c r="B31" s="152" t="s">
        <v>256</v>
      </c>
      <c r="C31" s="149" t="s">
        <v>179</v>
      </c>
      <c r="D31" s="149" t="str">
        <f t="shared" si="0"/>
        <v>ILAVE / SANTA BARBARA</v>
      </c>
      <c r="E31" s="149" t="s">
        <v>175</v>
      </c>
      <c r="F31" s="149" t="s">
        <v>257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258</v>
      </c>
      <c r="B32" s="152" t="s">
        <v>259</v>
      </c>
      <c r="C32" s="149" t="s">
        <v>179</v>
      </c>
      <c r="D32" s="149" t="str">
        <f t="shared" si="0"/>
        <v>ILAVE / BELLAVISTA</v>
      </c>
      <c r="E32" s="149" t="s">
        <v>175</v>
      </c>
      <c r="F32" s="149" t="s">
        <v>180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260</v>
      </c>
      <c r="B33" s="152" t="s">
        <v>261</v>
      </c>
      <c r="C33" s="149" t="s">
        <v>179</v>
      </c>
      <c r="D33" s="149" t="str">
        <f t="shared" si="0"/>
        <v>ILAVE / ILAVE</v>
      </c>
      <c r="E33" s="149" t="s">
        <v>175</v>
      </c>
      <c r="F33" s="149" t="s">
        <v>175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262</v>
      </c>
      <c r="B34" s="152" t="s">
        <v>263</v>
      </c>
      <c r="C34" s="149" t="s">
        <v>179</v>
      </c>
      <c r="D34" s="149" t="str">
        <f t="shared" si="0"/>
        <v>ILAVE / ANCOAMAYA</v>
      </c>
      <c r="E34" s="149" t="s">
        <v>175</v>
      </c>
      <c r="F34" s="149" t="s">
        <v>264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265</v>
      </c>
      <c r="B35" s="152" t="s">
        <v>266</v>
      </c>
      <c r="C35" s="149" t="s">
        <v>179</v>
      </c>
      <c r="D35" s="149" t="str">
        <f t="shared" si="0"/>
        <v>ILAVE / CALLATA</v>
      </c>
      <c r="E35" s="149" t="s">
        <v>175</v>
      </c>
      <c r="F35" s="149" t="s">
        <v>267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268</v>
      </c>
      <c r="B36" s="152" t="s">
        <v>269</v>
      </c>
      <c r="C36" s="149" t="s">
        <v>179</v>
      </c>
      <c r="D36" s="149" t="str">
        <f t="shared" si="0"/>
        <v>ILAVE / CANGALLI ACHANTUYO</v>
      </c>
      <c r="E36" s="149" t="s">
        <v>175</v>
      </c>
      <c r="F36" s="149" t="s">
        <v>270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271</v>
      </c>
      <c r="B37" s="152" t="s">
        <v>272</v>
      </c>
      <c r="C37" s="149" t="s">
        <v>179</v>
      </c>
      <c r="D37" s="149" t="str">
        <f t="shared" si="0"/>
        <v>CAPAZO / CAPASO</v>
      </c>
      <c r="E37" s="149" t="s">
        <v>273</v>
      </c>
      <c r="F37" s="149" t="s">
        <v>274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275</v>
      </c>
      <c r="B38" s="152" t="s">
        <v>276</v>
      </c>
      <c r="C38" s="149" t="s">
        <v>179</v>
      </c>
      <c r="D38" s="149" t="str">
        <f t="shared" si="0"/>
        <v>ILAVE / CATAMURO II</v>
      </c>
      <c r="E38" s="149" t="s">
        <v>175</v>
      </c>
      <c r="F38" s="149" t="s">
        <v>277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278</v>
      </c>
      <c r="B39" s="152" t="s">
        <v>279</v>
      </c>
      <c r="C39" s="149" t="s">
        <v>179</v>
      </c>
      <c r="D39" s="149" t="str">
        <f t="shared" si="0"/>
        <v>ILAVE / CHIJUYO COPAPUJO</v>
      </c>
      <c r="E39" s="149" t="s">
        <v>175</v>
      </c>
      <c r="F39" s="149" t="s">
        <v>280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281</v>
      </c>
      <c r="B40" s="152" t="s">
        <v>282</v>
      </c>
      <c r="C40" s="149" t="s">
        <v>179</v>
      </c>
      <c r="D40" s="149" t="str">
        <f t="shared" si="0"/>
        <v>ILAVE / CHURO MAQUERA</v>
      </c>
      <c r="E40" s="149" t="s">
        <v>175</v>
      </c>
      <c r="F40" s="149" t="s">
        <v>283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284</v>
      </c>
      <c r="B41" s="152" t="s">
        <v>285</v>
      </c>
      <c r="C41" s="149" t="s">
        <v>179</v>
      </c>
      <c r="D41" s="149" t="str">
        <f t="shared" si="0"/>
        <v>ILAVE / OCOÑA</v>
      </c>
      <c r="E41" s="149" t="s">
        <v>175</v>
      </c>
      <c r="F41" s="149" t="s">
        <v>286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287</v>
      </c>
      <c r="B42" s="152" t="s">
        <v>288</v>
      </c>
      <c r="C42" s="149" t="s">
        <v>179</v>
      </c>
      <c r="D42" s="149" t="str">
        <f t="shared" si="0"/>
        <v>ILAVE / PHARATA COPANI</v>
      </c>
      <c r="E42" s="149" t="s">
        <v>175</v>
      </c>
      <c r="F42" s="149" t="s">
        <v>289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290</v>
      </c>
      <c r="B43" s="152" t="s">
        <v>291</v>
      </c>
      <c r="C43" s="149" t="s">
        <v>179</v>
      </c>
      <c r="D43" s="149" t="str">
        <f t="shared" si="0"/>
        <v>PILCUYO / PUCARA</v>
      </c>
      <c r="E43" s="149" t="s">
        <v>182</v>
      </c>
      <c r="F43" s="149" t="s">
        <v>292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293</v>
      </c>
      <c r="B44" s="152" t="s">
        <v>294</v>
      </c>
      <c r="C44" s="149" t="s">
        <v>179</v>
      </c>
      <c r="D44" s="149" t="str">
        <f t="shared" si="0"/>
        <v>PILCUYO / SACARI TITICACHI</v>
      </c>
      <c r="E44" s="149" t="s">
        <v>182</v>
      </c>
      <c r="F44" s="149" t="s">
        <v>295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296</v>
      </c>
      <c r="B45" s="152" t="s">
        <v>297</v>
      </c>
      <c r="C45" s="149" t="s">
        <v>179</v>
      </c>
      <c r="D45" s="149" t="str">
        <f t="shared" si="0"/>
        <v>ILAVE / URANI</v>
      </c>
      <c r="E45" s="149" t="s">
        <v>175</v>
      </c>
      <c r="F45" s="149" t="s">
        <v>298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299</v>
      </c>
      <c r="B46" s="152" t="s">
        <v>300</v>
      </c>
      <c r="C46" s="149" t="s">
        <v>179</v>
      </c>
      <c r="D46" s="149" t="str">
        <f t="shared" si="0"/>
        <v>PILCUYO / CACHIPUCARA</v>
      </c>
      <c r="E46" s="149" t="s">
        <v>182</v>
      </c>
      <c r="F46" s="149" t="s">
        <v>301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302</v>
      </c>
      <c r="B47" s="152" t="s">
        <v>303</v>
      </c>
      <c r="C47" s="149" t="s">
        <v>179</v>
      </c>
      <c r="D47" s="149" t="str">
        <f t="shared" si="0"/>
        <v>ILAVE / JACHOCCO HUARACCO</v>
      </c>
      <c r="E47" s="149" t="s">
        <v>175</v>
      </c>
      <c r="F47" s="149" t="s">
        <v>304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305</v>
      </c>
      <c r="B48" s="152" t="s">
        <v>306</v>
      </c>
      <c r="C48" s="149" t="s">
        <v>179</v>
      </c>
      <c r="D48" s="149" t="str">
        <f t="shared" si="0"/>
        <v>ILAVE / LACAYA</v>
      </c>
      <c r="E48" s="149" t="s">
        <v>175</v>
      </c>
      <c r="F48" s="149" t="s">
        <v>307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308</v>
      </c>
      <c r="B49" s="152" t="s">
        <v>309</v>
      </c>
      <c r="C49" s="149" t="s">
        <v>179</v>
      </c>
      <c r="D49" s="149" t="str">
        <f t="shared" si="0"/>
        <v>ILAVE / PANTIHUECO</v>
      </c>
      <c r="E49" s="149" t="s">
        <v>175</v>
      </c>
      <c r="F49" s="149" t="s">
        <v>310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311</v>
      </c>
      <c r="B50" s="152" t="s">
        <v>312</v>
      </c>
      <c r="C50" s="149" t="s">
        <v>179</v>
      </c>
      <c r="D50" s="149" t="str">
        <f t="shared" si="0"/>
        <v>ILAVE / POQUICHILLA</v>
      </c>
      <c r="E50" s="149" t="s">
        <v>175</v>
      </c>
      <c r="F50" s="149" t="s">
        <v>313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314</v>
      </c>
      <c r="B51" s="152">
        <v>711</v>
      </c>
      <c r="C51" s="149" t="s">
        <v>179</v>
      </c>
      <c r="D51" s="149" t="str">
        <f t="shared" si="0"/>
        <v>ILAVE / ROSACANI</v>
      </c>
      <c r="E51" s="149" t="s">
        <v>175</v>
      </c>
      <c r="F51" s="149" t="s">
        <v>315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316</v>
      </c>
      <c r="B52" s="152" t="s">
        <v>317</v>
      </c>
      <c r="C52" s="149" t="s">
        <v>179</v>
      </c>
      <c r="D52" s="149" t="str">
        <f t="shared" si="0"/>
        <v>ILAVE / SIRAYA</v>
      </c>
      <c r="E52" s="149" t="s">
        <v>175</v>
      </c>
      <c r="F52" s="149" t="s">
        <v>318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319</v>
      </c>
      <c r="B53" s="152" t="s">
        <v>320</v>
      </c>
      <c r="C53" s="149" t="s">
        <v>179</v>
      </c>
      <c r="D53" s="149" t="str">
        <f t="shared" si="0"/>
        <v>ILAVE / TANAPACA</v>
      </c>
      <c r="E53" s="149" t="s">
        <v>175</v>
      </c>
      <c r="F53" s="149" t="s">
        <v>321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322</v>
      </c>
      <c r="B54" s="152" t="s">
        <v>323</v>
      </c>
      <c r="C54" s="149" t="s">
        <v>179</v>
      </c>
      <c r="D54" s="149" t="str">
        <f t="shared" si="0"/>
        <v>ILAVE / LACACHI</v>
      </c>
      <c r="E54" s="149" t="s">
        <v>175</v>
      </c>
      <c r="F54" s="149" t="s">
        <v>324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325</v>
      </c>
      <c r="B55" s="152" t="s">
        <v>326</v>
      </c>
      <c r="C55" s="149" t="s">
        <v>179</v>
      </c>
      <c r="D55" s="149" t="str">
        <f t="shared" si="0"/>
        <v>ILAVE / PAJJCHA CCACCAPI</v>
      </c>
      <c r="E55" s="149" t="s">
        <v>175</v>
      </c>
      <c r="F55" s="149" t="s">
        <v>327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328</v>
      </c>
      <c r="B56" s="152" t="s">
        <v>329</v>
      </c>
      <c r="C56" s="149" t="s">
        <v>179</v>
      </c>
      <c r="D56" s="149" t="str">
        <f t="shared" si="0"/>
        <v>PILCUYO / PACCO BEBEDERO</v>
      </c>
      <c r="E56" s="149" t="s">
        <v>182</v>
      </c>
      <c r="F56" s="149" t="s">
        <v>330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331</v>
      </c>
      <c r="B57" s="152" t="s">
        <v>332</v>
      </c>
      <c r="C57" s="149" t="s">
        <v>179</v>
      </c>
      <c r="D57" s="149" t="str">
        <f t="shared" si="0"/>
        <v>ILAVE / COLLATA</v>
      </c>
      <c r="E57" s="149" t="s">
        <v>175</v>
      </c>
      <c r="F57" s="149" t="s">
        <v>333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334</v>
      </c>
      <c r="B58" s="152" t="s">
        <v>335</v>
      </c>
      <c r="C58" s="149" t="s">
        <v>179</v>
      </c>
      <c r="D58" s="149" t="str">
        <f t="shared" si="0"/>
        <v>ILAVE / HUANCARANI</v>
      </c>
      <c r="E58" s="149" t="s">
        <v>175</v>
      </c>
      <c r="F58" s="149" t="s">
        <v>336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337</v>
      </c>
      <c r="B59" s="152" t="s">
        <v>338</v>
      </c>
      <c r="C59" s="149" t="s">
        <v>179</v>
      </c>
      <c r="D59" s="149" t="str">
        <f t="shared" si="0"/>
        <v>ILAVE / COLLOCO HUAYCHANI</v>
      </c>
      <c r="E59" s="149" t="s">
        <v>175</v>
      </c>
      <c r="F59" s="149" t="s">
        <v>339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340</v>
      </c>
      <c r="B60" s="152" t="s">
        <v>341</v>
      </c>
      <c r="C60" s="149" t="s">
        <v>179</v>
      </c>
      <c r="D60" s="149" t="str">
        <f t="shared" si="0"/>
        <v>SANTA ROSA / AYUPALCA</v>
      </c>
      <c r="E60" s="149" t="s">
        <v>186</v>
      </c>
      <c r="F60" s="149" t="s">
        <v>342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343</v>
      </c>
      <c r="B61" s="152" t="s">
        <v>344</v>
      </c>
      <c r="C61" s="149" t="s">
        <v>179</v>
      </c>
      <c r="D61" s="149" t="str">
        <f t="shared" si="0"/>
        <v>SANTA ROSA / SULCANACA</v>
      </c>
      <c r="E61" s="149" t="s">
        <v>186</v>
      </c>
      <c r="F61" s="149" t="s">
        <v>345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346</v>
      </c>
      <c r="B62" s="152" t="s">
        <v>347</v>
      </c>
      <c r="C62" s="149" t="s">
        <v>179</v>
      </c>
      <c r="D62" s="149" t="str">
        <f t="shared" si="0"/>
        <v>SANTA ROSA / MAZOCRUZ</v>
      </c>
      <c r="E62" s="149" t="s">
        <v>186</v>
      </c>
      <c r="F62" s="149" t="s">
        <v>348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349</v>
      </c>
      <c r="B63" s="152" t="s">
        <v>350</v>
      </c>
      <c r="C63" s="149" t="s">
        <v>179</v>
      </c>
      <c r="D63" s="149" t="str">
        <f t="shared" si="0"/>
        <v>ILAVE / ILAVE</v>
      </c>
      <c r="E63" s="149" t="s">
        <v>175</v>
      </c>
      <c r="F63" s="149" t="s">
        <v>175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351</v>
      </c>
      <c r="B64" s="152" t="s">
        <v>352</v>
      </c>
      <c r="C64" s="149" t="s">
        <v>179</v>
      </c>
      <c r="D64" s="149" t="str">
        <f t="shared" si="0"/>
        <v>ILAVE / CHECACHATA</v>
      </c>
      <c r="E64" s="149" t="s">
        <v>175</v>
      </c>
      <c r="F64" s="149" t="s">
        <v>353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354</v>
      </c>
      <c r="B65" s="152" t="s">
        <v>355</v>
      </c>
      <c r="C65" s="149" t="s">
        <v>179</v>
      </c>
      <c r="D65" s="149" t="str">
        <f t="shared" si="0"/>
        <v>ILAVE / SIMILLACA</v>
      </c>
      <c r="E65" s="149" t="s">
        <v>175</v>
      </c>
      <c r="F65" s="149" t="s">
        <v>356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357</v>
      </c>
      <c r="B66" s="152" t="s">
        <v>358</v>
      </c>
      <c r="C66" s="149" t="s">
        <v>179</v>
      </c>
      <c r="D66" s="149" t="str">
        <f t="shared" si="0"/>
        <v>ILAVE / CHALLOCOLLO</v>
      </c>
      <c r="E66" s="149" t="s">
        <v>175</v>
      </c>
      <c r="F66" s="149" t="s">
        <v>359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360</v>
      </c>
      <c r="B67" s="152" t="s">
        <v>361</v>
      </c>
      <c r="C67" s="149" t="s">
        <v>179</v>
      </c>
      <c r="D67" s="149" t="str">
        <f t="shared" si="0"/>
        <v>ILAVE / APHARUNI</v>
      </c>
      <c r="E67" s="149" t="s">
        <v>175</v>
      </c>
      <c r="F67" s="149" t="s">
        <v>362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363</v>
      </c>
      <c r="B68" s="152" t="s">
        <v>364</v>
      </c>
      <c r="C68" s="149" t="s">
        <v>179</v>
      </c>
      <c r="D68" s="149" t="str">
        <f t="shared" si="0"/>
        <v>ILAVE / JARANI</v>
      </c>
      <c r="E68" s="149" t="s">
        <v>175</v>
      </c>
      <c r="F68" s="149" t="s">
        <v>365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366</v>
      </c>
      <c r="B69" s="152" t="s">
        <v>367</v>
      </c>
      <c r="C69" s="149" t="s">
        <v>179</v>
      </c>
      <c r="D69" s="149" t="str">
        <f t="shared" si="0"/>
        <v>ILAVE / COMPACAZO</v>
      </c>
      <c r="E69" s="149" t="s">
        <v>175</v>
      </c>
      <c r="F69" s="149" t="s">
        <v>368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369</v>
      </c>
      <c r="B70" s="152" t="s">
        <v>370</v>
      </c>
      <c r="C70" s="149" t="s">
        <v>179</v>
      </c>
      <c r="D70" s="149" t="str">
        <f t="shared" ref="D70:D133" si="1">CONCATENATE(E70," / ",F70)</f>
        <v>ILAVE / PICHINCUTA</v>
      </c>
      <c r="E70" s="149" t="s">
        <v>175</v>
      </c>
      <c r="F70" s="149" t="s">
        <v>371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372</v>
      </c>
      <c r="B71" s="152" t="s">
        <v>373</v>
      </c>
      <c r="C71" s="149" t="s">
        <v>179</v>
      </c>
      <c r="D71" s="149" t="str">
        <f t="shared" si="1"/>
        <v>ILAVE / CONCHACA</v>
      </c>
      <c r="E71" s="149" t="s">
        <v>175</v>
      </c>
      <c r="F71" s="149" t="s">
        <v>374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375</v>
      </c>
      <c r="B72" s="152" t="s">
        <v>376</v>
      </c>
      <c r="C72" s="149" t="s">
        <v>179</v>
      </c>
      <c r="D72" s="149" t="str">
        <f t="shared" si="1"/>
        <v>ILAVE / HUARAHUARANI</v>
      </c>
      <c r="E72" s="149" t="s">
        <v>175</v>
      </c>
      <c r="F72" s="149" t="s">
        <v>377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378</v>
      </c>
      <c r="B73" s="152" t="s">
        <v>379</v>
      </c>
      <c r="C73" s="149" t="s">
        <v>179</v>
      </c>
      <c r="D73" s="149" t="str">
        <f t="shared" si="1"/>
        <v>ILAVE / CUTINI PUCARA</v>
      </c>
      <c r="E73" s="149" t="s">
        <v>175</v>
      </c>
      <c r="F73" s="149" t="s">
        <v>380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381</v>
      </c>
      <c r="B74" s="152" t="s">
        <v>382</v>
      </c>
      <c r="C74" s="149" t="s">
        <v>179</v>
      </c>
      <c r="D74" s="149" t="str">
        <f t="shared" si="1"/>
        <v>ILAVE / SANTA ROSA DE HUAYLLATA</v>
      </c>
      <c r="E74" s="149" t="s">
        <v>175</v>
      </c>
      <c r="F74" s="149" t="s">
        <v>383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384</v>
      </c>
      <c r="B75" s="152" t="s">
        <v>385</v>
      </c>
      <c r="C75" s="149" t="s">
        <v>179</v>
      </c>
      <c r="D75" s="149" t="str">
        <f t="shared" si="1"/>
        <v>ILAVE / HUINI HUININI</v>
      </c>
      <c r="E75" s="149" t="s">
        <v>175</v>
      </c>
      <c r="F75" s="149" t="s">
        <v>386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387</v>
      </c>
      <c r="B76" s="152" t="s">
        <v>388</v>
      </c>
      <c r="C76" s="149" t="s">
        <v>179</v>
      </c>
      <c r="D76" s="149" t="str">
        <f t="shared" si="1"/>
        <v>ILAVE / CALACOTA</v>
      </c>
      <c r="E76" s="149" t="s">
        <v>175</v>
      </c>
      <c r="F76" s="149" t="s">
        <v>389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390</v>
      </c>
      <c r="B77" s="152" t="s">
        <v>391</v>
      </c>
      <c r="C77" s="149" t="s">
        <v>179</v>
      </c>
      <c r="D77" s="149" t="str">
        <f t="shared" si="1"/>
        <v>PILCUYO / CAÑA MAQUERA</v>
      </c>
      <c r="E77" s="149" t="s">
        <v>182</v>
      </c>
      <c r="F77" s="149" t="s">
        <v>392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393</v>
      </c>
      <c r="B78" s="152" t="s">
        <v>394</v>
      </c>
      <c r="C78" s="149" t="s">
        <v>179</v>
      </c>
      <c r="D78" s="149" t="str">
        <f t="shared" si="1"/>
        <v>PILCUYO / TARACANCAMAYA / CANCAMAYA</v>
      </c>
      <c r="E78" s="149" t="s">
        <v>182</v>
      </c>
      <c r="F78" s="149" t="s">
        <v>395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396</v>
      </c>
      <c r="B79" s="152" t="s">
        <v>397</v>
      </c>
      <c r="C79" s="149" t="s">
        <v>179</v>
      </c>
      <c r="D79" s="149" t="str">
        <f t="shared" si="1"/>
        <v>PILCUYO / MULLACANI</v>
      </c>
      <c r="E79" s="149" t="s">
        <v>182</v>
      </c>
      <c r="F79" s="149" t="s">
        <v>398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399</v>
      </c>
      <c r="B80" s="152" t="s">
        <v>400</v>
      </c>
      <c r="C80" s="149" t="s">
        <v>179</v>
      </c>
      <c r="D80" s="149" t="str">
        <f t="shared" si="1"/>
        <v>PILCUYO / QUETY</v>
      </c>
      <c r="E80" s="149" t="s">
        <v>182</v>
      </c>
      <c r="F80" s="149" t="s">
        <v>401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402</v>
      </c>
      <c r="B81" s="152" t="s">
        <v>403</v>
      </c>
      <c r="C81" s="149" t="s">
        <v>179</v>
      </c>
      <c r="D81" s="149" t="str">
        <f t="shared" si="1"/>
        <v>PILCUYO / HUARIQUISAMA</v>
      </c>
      <c r="E81" s="149" t="s">
        <v>182</v>
      </c>
      <c r="F81" s="149" t="s">
        <v>404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405</v>
      </c>
      <c r="B82" s="152" t="s">
        <v>406</v>
      </c>
      <c r="C82" s="149" t="s">
        <v>179</v>
      </c>
      <c r="D82" s="149" t="str">
        <f t="shared" si="1"/>
        <v>PILCUYO / CHOJÑA CHOJÑANI</v>
      </c>
      <c r="E82" s="149" t="s">
        <v>182</v>
      </c>
      <c r="F82" s="149" t="s">
        <v>407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408</v>
      </c>
      <c r="B83" s="152" t="s">
        <v>409</v>
      </c>
      <c r="C83" s="149" t="s">
        <v>179</v>
      </c>
      <c r="D83" s="149" t="str">
        <f t="shared" si="1"/>
        <v>PILCUYO / CHAULLACAMANI</v>
      </c>
      <c r="E83" s="149" t="s">
        <v>182</v>
      </c>
      <c r="F83" s="149" t="s">
        <v>410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411</v>
      </c>
      <c r="B84" s="152" t="s">
        <v>412</v>
      </c>
      <c r="C84" s="149" t="s">
        <v>179</v>
      </c>
      <c r="D84" s="149" t="str">
        <f t="shared" si="1"/>
        <v>PILCUYO / YAJACIRCATUYO / TUYO / TUCO</v>
      </c>
      <c r="E84" s="149" t="s">
        <v>182</v>
      </c>
      <c r="F84" s="149" t="s">
        <v>413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414</v>
      </c>
      <c r="B85" s="152" t="s">
        <v>415</v>
      </c>
      <c r="C85" s="149" t="s">
        <v>179</v>
      </c>
      <c r="D85" s="149" t="str">
        <f t="shared" si="1"/>
        <v>PILCUYO / HUAYLLATA</v>
      </c>
      <c r="E85" s="149" t="s">
        <v>182</v>
      </c>
      <c r="F85" s="149" t="s">
        <v>416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417</v>
      </c>
      <c r="B86" s="152" t="s">
        <v>418</v>
      </c>
      <c r="C86" s="149" t="s">
        <v>179</v>
      </c>
      <c r="D86" s="149" t="str">
        <f t="shared" si="1"/>
        <v>PILCUYO / PACCO CUSULLANA</v>
      </c>
      <c r="E86" s="149" t="s">
        <v>182</v>
      </c>
      <c r="F86" s="149" t="s">
        <v>419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420</v>
      </c>
      <c r="B87" s="152" t="s">
        <v>421</v>
      </c>
      <c r="C87" s="149" t="s">
        <v>179</v>
      </c>
      <c r="D87" s="149" t="str">
        <f t="shared" si="1"/>
        <v>SANTA ROSA / PROVIDENCIA</v>
      </c>
      <c r="E87" s="149" t="s">
        <v>186</v>
      </c>
      <c r="F87" s="149" t="s">
        <v>422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423</v>
      </c>
      <c r="B88" s="152" t="s">
        <v>424</v>
      </c>
      <c r="C88" s="149" t="s">
        <v>179</v>
      </c>
      <c r="D88" s="149" t="str">
        <f t="shared" si="1"/>
        <v>ILAVE / PIÑUTANI</v>
      </c>
      <c r="E88" s="149" t="s">
        <v>175</v>
      </c>
      <c r="F88" s="149" t="s">
        <v>425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426</v>
      </c>
      <c r="B89" s="152" t="s">
        <v>427</v>
      </c>
      <c r="C89" s="149" t="s">
        <v>179</v>
      </c>
      <c r="D89" s="149" t="str">
        <f t="shared" si="1"/>
        <v>PILCUYO / JALLUYO</v>
      </c>
      <c r="E89" s="149" t="s">
        <v>182</v>
      </c>
      <c r="F89" s="149" t="s">
        <v>428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429</v>
      </c>
      <c r="B90" s="152" t="s">
        <v>430</v>
      </c>
      <c r="C90" s="149" t="s">
        <v>179</v>
      </c>
      <c r="D90" s="149" t="str">
        <f t="shared" si="1"/>
        <v>ILAVE / CHURO LOPEZ</v>
      </c>
      <c r="E90" s="149" t="s">
        <v>175</v>
      </c>
      <c r="F90" s="149" t="s">
        <v>431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432</v>
      </c>
      <c r="B91" s="152" t="s">
        <v>433</v>
      </c>
      <c r="C91" s="149" t="s">
        <v>179</v>
      </c>
      <c r="D91" s="149" t="str">
        <f t="shared" si="1"/>
        <v>ILAVE / ILAVE</v>
      </c>
      <c r="E91" s="149" t="s">
        <v>175</v>
      </c>
      <c r="F91" s="149" t="s">
        <v>175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434</v>
      </c>
      <c r="B92" s="152" t="s">
        <v>435</v>
      </c>
      <c r="C92" s="149" t="s">
        <v>179</v>
      </c>
      <c r="D92" s="149" t="str">
        <f t="shared" si="1"/>
        <v>CAPAZO / ROSARIO ALTO ANCOMARCA</v>
      </c>
      <c r="E92" s="149" t="s">
        <v>273</v>
      </c>
      <c r="F92" s="149" t="s">
        <v>436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437</v>
      </c>
      <c r="B93" s="152" t="s">
        <v>438</v>
      </c>
      <c r="C93" s="149" t="s">
        <v>179</v>
      </c>
      <c r="D93" s="149" t="str">
        <f t="shared" si="1"/>
        <v>ILAVE / SANTA MARIA</v>
      </c>
      <c r="E93" s="149" t="s">
        <v>175</v>
      </c>
      <c r="F93" s="149" t="s">
        <v>439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440</v>
      </c>
      <c r="B94" s="152" t="s">
        <v>441</v>
      </c>
      <c r="C94" s="149" t="s">
        <v>179</v>
      </c>
      <c r="D94" s="149" t="str">
        <f t="shared" si="1"/>
        <v>ILAVE / ANCASAYA</v>
      </c>
      <c r="E94" s="149" t="s">
        <v>175</v>
      </c>
      <c r="F94" s="149" t="s">
        <v>442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443</v>
      </c>
      <c r="B95" s="152" t="s">
        <v>444</v>
      </c>
      <c r="C95" s="149" t="s">
        <v>179</v>
      </c>
      <c r="D95" s="149" t="str">
        <f t="shared" si="1"/>
        <v>ILAVE / CHIRIMAYA</v>
      </c>
      <c r="E95" s="149" t="s">
        <v>175</v>
      </c>
      <c r="F95" s="149" t="s">
        <v>445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446</v>
      </c>
      <c r="B96" s="152" t="s">
        <v>447</v>
      </c>
      <c r="C96" s="149" t="s">
        <v>179</v>
      </c>
      <c r="D96" s="149" t="str">
        <f t="shared" si="1"/>
        <v>ILAVE / LACOTUYO</v>
      </c>
      <c r="E96" s="149" t="s">
        <v>175</v>
      </c>
      <c r="F96" s="149" t="s">
        <v>448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449</v>
      </c>
      <c r="B97" s="152" t="s">
        <v>450</v>
      </c>
      <c r="C97" s="149" t="s">
        <v>179</v>
      </c>
      <c r="D97" s="149" t="str">
        <f t="shared" si="1"/>
        <v>CAPAZO / SAN JOSE DE ANCOMARCA</v>
      </c>
      <c r="E97" s="149" t="s">
        <v>273</v>
      </c>
      <c r="F97" s="149" t="s">
        <v>451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452</v>
      </c>
      <c r="B98" s="152" t="s">
        <v>453</v>
      </c>
      <c r="C98" s="149" t="s">
        <v>179</v>
      </c>
      <c r="D98" s="149" t="str">
        <f t="shared" si="1"/>
        <v>ILAVE / COLLPUYO</v>
      </c>
      <c r="E98" s="149" t="s">
        <v>175</v>
      </c>
      <c r="F98" s="149" t="s">
        <v>454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455</v>
      </c>
      <c r="B99" s="152" t="s">
        <v>456</v>
      </c>
      <c r="C99" s="149" t="s">
        <v>179</v>
      </c>
      <c r="D99" s="149" t="str">
        <f t="shared" si="1"/>
        <v>CONDURIRI / SALES GRANDE</v>
      </c>
      <c r="E99" s="149" t="s">
        <v>196</v>
      </c>
      <c r="F99" s="149" t="s">
        <v>457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458</v>
      </c>
      <c r="B100" s="152" t="s">
        <v>459</v>
      </c>
      <c r="C100" s="149" t="s">
        <v>179</v>
      </c>
      <c r="D100" s="149" t="str">
        <f t="shared" si="1"/>
        <v>ILAVE / CHOQUE</v>
      </c>
      <c r="E100" s="149" t="s">
        <v>175</v>
      </c>
      <c r="F100" s="149" t="s">
        <v>460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461</v>
      </c>
      <c r="B101" s="152" t="s">
        <v>462</v>
      </c>
      <c r="C101" s="149" t="s">
        <v>179</v>
      </c>
      <c r="D101" s="149" t="str">
        <f t="shared" si="1"/>
        <v>ILAVE / CHUNTACOLLO</v>
      </c>
      <c r="E101" s="149" t="s">
        <v>175</v>
      </c>
      <c r="F101" s="149" t="s">
        <v>463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464</v>
      </c>
      <c r="B102" s="152" t="s">
        <v>465</v>
      </c>
      <c r="C102" s="149" t="s">
        <v>179</v>
      </c>
      <c r="D102" s="149" t="str">
        <f t="shared" si="1"/>
        <v>SANTA ROSA / SAPACHULPA</v>
      </c>
      <c r="E102" s="149" t="s">
        <v>186</v>
      </c>
      <c r="F102" s="149" t="s">
        <v>466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467</v>
      </c>
      <c r="B103" s="152" t="s">
        <v>468</v>
      </c>
      <c r="C103" s="149" t="s">
        <v>179</v>
      </c>
      <c r="D103" s="149" t="str">
        <f t="shared" si="1"/>
        <v>ILAVE / CHOCCOQUELICANI</v>
      </c>
      <c r="E103" s="149" t="s">
        <v>175</v>
      </c>
      <c r="F103" s="149" t="s">
        <v>469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470</v>
      </c>
      <c r="B104" s="152" t="s">
        <v>471</v>
      </c>
      <c r="C104" s="149" t="s">
        <v>179</v>
      </c>
      <c r="D104" s="149" t="str">
        <f t="shared" si="1"/>
        <v>ILAVE / ILAVE</v>
      </c>
      <c r="E104" s="149" t="s">
        <v>175</v>
      </c>
      <c r="F104" s="149" t="s">
        <v>175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472</v>
      </c>
      <c r="B105" s="152" t="s">
        <v>473</v>
      </c>
      <c r="C105" s="149" t="s">
        <v>179</v>
      </c>
      <c r="D105" s="149" t="str">
        <f t="shared" si="1"/>
        <v>SANTA ROSA / HUANACACAMAYA</v>
      </c>
      <c r="E105" s="149" t="s">
        <v>186</v>
      </c>
      <c r="F105" s="149" t="s">
        <v>474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475</v>
      </c>
      <c r="B106" s="152" t="s">
        <v>476</v>
      </c>
      <c r="C106" s="149" t="s">
        <v>179</v>
      </c>
      <c r="D106" s="149" t="str">
        <f t="shared" si="1"/>
        <v>ILAVE / CCACCATA</v>
      </c>
      <c r="E106" s="149" t="s">
        <v>175</v>
      </c>
      <c r="F106" s="149" t="s">
        <v>477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478</v>
      </c>
      <c r="B107" s="152" t="s">
        <v>479</v>
      </c>
      <c r="C107" s="149" t="s">
        <v>179</v>
      </c>
      <c r="D107" s="149" t="str">
        <f t="shared" si="1"/>
        <v>CONDURIRI / UNTAVE</v>
      </c>
      <c r="E107" s="149" t="s">
        <v>196</v>
      </c>
      <c r="F107" s="149" t="s">
        <v>480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481</v>
      </c>
      <c r="B108" s="152" t="s">
        <v>482</v>
      </c>
      <c r="C108" s="149" t="s">
        <v>179</v>
      </c>
      <c r="D108" s="149" t="str">
        <f t="shared" si="1"/>
        <v>PILCUYO / SANCUTA</v>
      </c>
      <c r="E108" s="149" t="s">
        <v>182</v>
      </c>
      <c r="F108" s="149" t="s">
        <v>483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484</v>
      </c>
      <c r="B109" s="152" t="s">
        <v>485</v>
      </c>
      <c r="C109" s="149" t="s">
        <v>179</v>
      </c>
      <c r="D109" s="149" t="str">
        <f t="shared" si="1"/>
        <v>ILAVE / CHILACOLLO</v>
      </c>
      <c r="E109" s="149" t="s">
        <v>175</v>
      </c>
      <c r="F109" s="149" t="s">
        <v>486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487</v>
      </c>
      <c r="B110" s="152" t="s">
        <v>488</v>
      </c>
      <c r="C110" s="149" t="s">
        <v>179</v>
      </c>
      <c r="D110" s="149" t="str">
        <f t="shared" si="1"/>
        <v>ILAVE / QUALICANI CHICO</v>
      </c>
      <c r="E110" s="149" t="s">
        <v>175</v>
      </c>
      <c r="F110" s="149" t="s">
        <v>489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490</v>
      </c>
      <c r="B111" s="152" t="s">
        <v>491</v>
      </c>
      <c r="C111" s="149" t="s">
        <v>179</v>
      </c>
      <c r="D111" s="149" t="str">
        <f t="shared" si="1"/>
        <v>SANTA ROSA / CHICHILLAPI</v>
      </c>
      <c r="E111" s="149" t="s">
        <v>186</v>
      </c>
      <c r="F111" s="149" t="s">
        <v>492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493</v>
      </c>
      <c r="B112" s="152" t="s">
        <v>494</v>
      </c>
      <c r="C112" s="149" t="s">
        <v>179</v>
      </c>
      <c r="D112" s="149" t="str">
        <f t="shared" si="1"/>
        <v>CONDURIRI / PAIRUMANI</v>
      </c>
      <c r="E112" s="149" t="s">
        <v>196</v>
      </c>
      <c r="F112" s="149" t="s">
        <v>495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496</v>
      </c>
      <c r="B113" s="152" t="s">
        <v>497</v>
      </c>
      <c r="C113" s="149" t="s">
        <v>179</v>
      </c>
      <c r="D113" s="149" t="str">
        <f t="shared" si="1"/>
        <v>ILAVE / VILCA CHILE</v>
      </c>
      <c r="E113" s="149" t="s">
        <v>175</v>
      </c>
      <c r="F113" s="149" t="s">
        <v>498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499</v>
      </c>
      <c r="B114" s="152">
        <v>1076</v>
      </c>
      <c r="C114" s="149" t="s">
        <v>179</v>
      </c>
      <c r="D114" s="149" t="str">
        <f t="shared" si="1"/>
        <v>ILAVE / JAQUENCACHI</v>
      </c>
      <c r="E114" s="149" t="s">
        <v>175</v>
      </c>
      <c r="F114" s="149" t="s">
        <v>500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501</v>
      </c>
      <c r="B115" s="152" t="s">
        <v>502</v>
      </c>
      <c r="C115" s="149" t="s">
        <v>179</v>
      </c>
      <c r="D115" s="149" t="str">
        <f t="shared" si="1"/>
        <v>ILAVE / PALLALLMARCA</v>
      </c>
      <c r="E115" s="149" t="s">
        <v>175</v>
      </c>
      <c r="F115" s="149" t="s">
        <v>503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504</v>
      </c>
      <c r="B116" s="152" t="s">
        <v>505</v>
      </c>
      <c r="C116" s="149" t="s">
        <v>179</v>
      </c>
      <c r="D116" s="149" t="str">
        <f t="shared" si="1"/>
        <v>ILAVE / CHUNGARA</v>
      </c>
      <c r="E116" s="149" t="s">
        <v>175</v>
      </c>
      <c r="F116" s="149" t="s">
        <v>506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507</v>
      </c>
      <c r="B117" s="152" t="s">
        <v>508</v>
      </c>
      <c r="C117" s="149" t="s">
        <v>179</v>
      </c>
      <c r="D117" s="149" t="str">
        <f t="shared" si="1"/>
        <v>CONDURIRI / YARIHUANI</v>
      </c>
      <c r="E117" s="149" t="s">
        <v>196</v>
      </c>
      <c r="F117" s="149" t="s">
        <v>509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510</v>
      </c>
      <c r="B118" s="152" t="s">
        <v>511</v>
      </c>
      <c r="C118" s="149" t="s">
        <v>179</v>
      </c>
      <c r="D118" s="149" t="str">
        <f t="shared" si="1"/>
        <v>ILAVE / SAN CARLOS MARCACCOLLO</v>
      </c>
      <c r="E118" s="149" t="s">
        <v>175</v>
      </c>
      <c r="F118" s="149" t="s">
        <v>512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513</v>
      </c>
      <c r="B119" s="152" t="s">
        <v>514</v>
      </c>
      <c r="C119" s="149" t="s">
        <v>179</v>
      </c>
      <c r="D119" s="149" t="str">
        <f t="shared" si="1"/>
        <v>ILAVE / CORARACA</v>
      </c>
      <c r="E119" s="149" t="s">
        <v>175</v>
      </c>
      <c r="F119" s="149" t="s">
        <v>515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516</v>
      </c>
      <c r="B120" s="152" t="s">
        <v>517</v>
      </c>
      <c r="C120" s="149" t="s">
        <v>179</v>
      </c>
      <c r="D120" s="149" t="str">
        <f t="shared" si="1"/>
        <v>CAPAZO / TUPALA HACIENDA</v>
      </c>
      <c r="E120" s="149" t="s">
        <v>273</v>
      </c>
      <c r="F120" s="149" t="s">
        <v>518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519</v>
      </c>
      <c r="B121" s="152" t="s">
        <v>520</v>
      </c>
      <c r="C121" s="149" t="s">
        <v>179</v>
      </c>
      <c r="D121" s="149" t="str">
        <f t="shared" si="1"/>
        <v>ILAVE / CORPA</v>
      </c>
      <c r="E121" s="149" t="s">
        <v>175</v>
      </c>
      <c r="F121" s="149" t="s">
        <v>521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522</v>
      </c>
      <c r="B122" s="152" t="s">
        <v>523</v>
      </c>
      <c r="C122" s="149" t="s">
        <v>179</v>
      </c>
      <c r="D122" s="149" t="str">
        <f t="shared" si="1"/>
        <v>ILAVE / ILAVE</v>
      </c>
      <c r="E122" s="149" t="s">
        <v>175</v>
      </c>
      <c r="F122" s="149" t="s">
        <v>175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524</v>
      </c>
      <c r="B123" s="152" t="s">
        <v>525</v>
      </c>
      <c r="C123" s="149" t="s">
        <v>179</v>
      </c>
      <c r="D123" s="149" t="str">
        <f t="shared" si="1"/>
        <v>ILAVE / CONCAHUI</v>
      </c>
      <c r="E123" s="149" t="s">
        <v>175</v>
      </c>
      <c r="F123" s="149" t="s">
        <v>526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527</v>
      </c>
      <c r="B124" s="152">
        <v>1119</v>
      </c>
      <c r="C124" s="149" t="s">
        <v>179</v>
      </c>
      <c r="D124" s="149" t="str">
        <f t="shared" si="1"/>
        <v>ILAVE / ILAVE</v>
      </c>
      <c r="E124" s="149" t="s">
        <v>175</v>
      </c>
      <c r="F124" s="149" t="s">
        <v>175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528</v>
      </c>
      <c r="B125" s="152" t="s">
        <v>529</v>
      </c>
      <c r="C125" s="149" t="s">
        <v>179</v>
      </c>
      <c r="D125" s="149" t="str">
        <f t="shared" si="1"/>
        <v>ILAVE / CHOQUETANCA</v>
      </c>
      <c r="E125" s="149" t="s">
        <v>175</v>
      </c>
      <c r="F125" s="149" t="s">
        <v>530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531</v>
      </c>
      <c r="B126" s="152" t="s">
        <v>532</v>
      </c>
      <c r="C126" s="149" t="s">
        <v>179</v>
      </c>
      <c r="D126" s="149" t="str">
        <f t="shared" si="1"/>
        <v>ILAVE / JALLANILLA</v>
      </c>
      <c r="E126" s="149" t="s">
        <v>175</v>
      </c>
      <c r="F126" s="149" t="s">
        <v>533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534</v>
      </c>
      <c r="B127" s="152" t="s">
        <v>535</v>
      </c>
      <c r="C127" s="149" t="s">
        <v>179</v>
      </c>
      <c r="D127" s="149" t="str">
        <f t="shared" si="1"/>
        <v>ILAVE / JILACATURA</v>
      </c>
      <c r="E127" s="149" t="s">
        <v>175</v>
      </c>
      <c r="F127" s="149" t="s">
        <v>536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537</v>
      </c>
      <c r="B128" s="152" t="s">
        <v>538</v>
      </c>
      <c r="C128" s="149" t="s">
        <v>179</v>
      </c>
      <c r="D128" s="149" t="str">
        <f t="shared" si="1"/>
        <v>ILAVE / MAQUERA COMPUTI</v>
      </c>
      <c r="E128" s="149" t="s">
        <v>175</v>
      </c>
      <c r="F128" s="149" t="s">
        <v>539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540</v>
      </c>
      <c r="B129" s="152" t="s">
        <v>541</v>
      </c>
      <c r="C129" s="149" t="s">
        <v>179</v>
      </c>
      <c r="D129" s="149" t="str">
        <f t="shared" si="1"/>
        <v>ILAVE / ILAVE</v>
      </c>
      <c r="E129" s="149" t="s">
        <v>175</v>
      </c>
      <c r="F129" s="149" t="s">
        <v>175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542</v>
      </c>
      <c r="B130" s="152" t="s">
        <v>543</v>
      </c>
      <c r="C130" s="149" t="s">
        <v>179</v>
      </c>
      <c r="D130" s="149" t="str">
        <f t="shared" si="1"/>
        <v>ILAVE / SARACAYA</v>
      </c>
      <c r="E130" s="149" t="s">
        <v>175</v>
      </c>
      <c r="F130" s="149" t="s">
        <v>544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545</v>
      </c>
      <c r="B131" s="152" t="s">
        <v>546</v>
      </c>
      <c r="C131" s="149" t="s">
        <v>179</v>
      </c>
      <c r="D131" s="149" t="str">
        <f t="shared" si="1"/>
        <v>ILAVE / SULCATURA II</v>
      </c>
      <c r="E131" s="149" t="s">
        <v>175</v>
      </c>
      <c r="F131" s="149" t="s">
        <v>547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548</v>
      </c>
      <c r="B132" s="152" t="s">
        <v>549</v>
      </c>
      <c r="C132" s="149" t="s">
        <v>179</v>
      </c>
      <c r="D132" s="149" t="str">
        <f t="shared" si="1"/>
        <v>ILAVE / SAN JOSE</v>
      </c>
      <c r="E132" s="149" t="s">
        <v>175</v>
      </c>
      <c r="F132" s="149" t="s">
        <v>550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551</v>
      </c>
      <c r="B133" s="152" t="s">
        <v>552</v>
      </c>
      <c r="C133" s="149" t="s">
        <v>179</v>
      </c>
      <c r="D133" s="149" t="str">
        <f t="shared" si="1"/>
        <v>ILAVE / SICATA</v>
      </c>
      <c r="E133" s="149" t="s">
        <v>175</v>
      </c>
      <c r="F133" s="149" t="s">
        <v>553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554</v>
      </c>
      <c r="B134" s="152" t="s">
        <v>555</v>
      </c>
      <c r="C134" s="149" t="s">
        <v>179</v>
      </c>
      <c r="D134" s="149" t="str">
        <f t="shared" ref="D134:D139" si="2">CONCATENATE(E134," / ",F134)</f>
        <v>ILAVE / ALQUIPA</v>
      </c>
      <c r="E134" s="149" t="s">
        <v>175</v>
      </c>
      <c r="F134" s="149" t="s">
        <v>556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557</v>
      </c>
      <c r="B135" s="152" t="s">
        <v>558</v>
      </c>
      <c r="C135" s="149" t="s">
        <v>179</v>
      </c>
      <c r="D135" s="149" t="str">
        <f t="shared" si="2"/>
        <v>ILAVE / LLAU</v>
      </c>
      <c r="E135" s="149" t="s">
        <v>175</v>
      </c>
      <c r="F135" s="149" t="s">
        <v>559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560</v>
      </c>
      <c r="B136" s="152" t="s">
        <v>561</v>
      </c>
      <c r="C136" s="149" t="s">
        <v>179</v>
      </c>
      <c r="D136" s="149" t="str">
        <f t="shared" si="2"/>
        <v>ILAVE / PUSUYO</v>
      </c>
      <c r="E136" s="149" t="s">
        <v>175</v>
      </c>
      <c r="F136" s="149" t="s">
        <v>562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563</v>
      </c>
      <c r="B137" s="152" t="s">
        <v>564</v>
      </c>
      <c r="C137" s="149" t="s">
        <v>179</v>
      </c>
      <c r="D137" s="149" t="str">
        <f t="shared" si="2"/>
        <v>ILAVE / YAURIMA</v>
      </c>
      <c r="E137" s="149" t="s">
        <v>175</v>
      </c>
      <c r="F137" s="149" t="s">
        <v>565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566</v>
      </c>
      <c r="B138" s="152" t="s">
        <v>567</v>
      </c>
      <c r="C138" s="149" t="s">
        <v>179</v>
      </c>
      <c r="D138" s="149" t="str">
        <f t="shared" si="2"/>
        <v>PILCUYO / CALLACHOCO</v>
      </c>
      <c r="E138" s="149" t="s">
        <v>182</v>
      </c>
      <c r="F138" s="149" t="s">
        <v>568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569</v>
      </c>
      <c r="B139" s="152">
        <v>1622</v>
      </c>
      <c r="C139" s="149" t="s">
        <v>179</v>
      </c>
      <c r="D139" s="149" t="str">
        <f t="shared" si="2"/>
        <v>ILAVE / CHINGANI</v>
      </c>
      <c r="E139" s="149" t="s">
        <v>175</v>
      </c>
      <c r="F139" s="149" t="s">
        <v>570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571</v>
      </c>
      <c r="B140" s="152" t="s">
        <v>572</v>
      </c>
      <c r="C140" s="149" t="s">
        <v>573</v>
      </c>
      <c r="D140" s="149" t="str">
        <f>CONCATENATE(E140," / ",F140)</f>
        <v>ILAVE / SULCATURA 1</v>
      </c>
      <c r="E140" s="149" t="s">
        <v>175</v>
      </c>
      <c r="F140" s="149" t="s">
        <v>206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574</v>
      </c>
      <c r="B141" s="152">
        <v>70128</v>
      </c>
      <c r="C141" s="149" t="s">
        <v>573</v>
      </c>
      <c r="D141" s="149" t="str">
        <f t="shared" ref="D141:D204" si="3">CONCATENATE(E141," / ",F141)</f>
        <v>ILAVE / JILACATURA</v>
      </c>
      <c r="E141" s="149" t="s">
        <v>175</v>
      </c>
      <c r="F141" s="149" t="s">
        <v>536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575</v>
      </c>
      <c r="B142" s="152" t="s">
        <v>576</v>
      </c>
      <c r="C142" s="149" t="s">
        <v>573</v>
      </c>
      <c r="D142" s="149" t="str">
        <f t="shared" si="3"/>
        <v>ILAVE / CHOQUETANCA</v>
      </c>
      <c r="E142" s="149" t="s">
        <v>175</v>
      </c>
      <c r="F142" s="149" t="s">
        <v>530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577</v>
      </c>
      <c r="B143" s="152" t="s">
        <v>578</v>
      </c>
      <c r="C143" s="149" t="s">
        <v>573</v>
      </c>
      <c r="D143" s="149" t="str">
        <f t="shared" si="3"/>
        <v>ILAVE / SULLCACATURA  II</v>
      </c>
      <c r="E143" s="149" t="s">
        <v>175</v>
      </c>
      <c r="F143" s="149" t="s">
        <v>579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580</v>
      </c>
      <c r="B144" s="152" t="s">
        <v>581</v>
      </c>
      <c r="C144" s="149" t="s">
        <v>573</v>
      </c>
      <c r="D144" s="149" t="str">
        <f t="shared" si="3"/>
        <v>ILAVE / SUQUINAPE</v>
      </c>
      <c r="E144" s="149" t="s">
        <v>175</v>
      </c>
      <c r="F144" s="149" t="s">
        <v>582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583</v>
      </c>
      <c r="B145" s="152" t="s">
        <v>584</v>
      </c>
      <c r="C145" s="149" t="s">
        <v>573</v>
      </c>
      <c r="D145" s="149" t="str">
        <f t="shared" si="3"/>
        <v>ILAVE / LAQUI</v>
      </c>
      <c r="E145" s="149" t="s">
        <v>175</v>
      </c>
      <c r="F145" s="149" t="s">
        <v>585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586</v>
      </c>
      <c r="B146" s="152" t="s">
        <v>587</v>
      </c>
      <c r="C146" s="149" t="s">
        <v>573</v>
      </c>
      <c r="D146" s="149" t="str">
        <f t="shared" si="3"/>
        <v>ILAVE / YACANGO CENTRAL</v>
      </c>
      <c r="E146" s="149" t="s">
        <v>175</v>
      </c>
      <c r="F146" s="149" t="s">
        <v>588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589</v>
      </c>
      <c r="B147" s="152" t="s">
        <v>590</v>
      </c>
      <c r="C147" s="149" t="s">
        <v>573</v>
      </c>
      <c r="D147" s="149" t="str">
        <f t="shared" si="3"/>
        <v>ILAVE / CANGALLE</v>
      </c>
      <c r="E147" s="149" t="s">
        <v>175</v>
      </c>
      <c r="F147" s="149" t="s">
        <v>591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592</v>
      </c>
      <c r="B148" s="152" t="s">
        <v>593</v>
      </c>
      <c r="C148" s="149" t="s">
        <v>573</v>
      </c>
      <c r="D148" s="149" t="str">
        <f t="shared" si="3"/>
        <v>CONDURIRI / CALASAYA</v>
      </c>
      <c r="E148" s="149" t="s">
        <v>196</v>
      </c>
      <c r="F148" s="149" t="s">
        <v>594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595</v>
      </c>
      <c r="B149" s="152" t="s">
        <v>596</v>
      </c>
      <c r="C149" s="149" t="s">
        <v>573</v>
      </c>
      <c r="D149" s="149" t="str">
        <f t="shared" si="3"/>
        <v>CAPAZO / ROSARIO ALTO ANCOMARCA</v>
      </c>
      <c r="E149" s="149" t="s">
        <v>273</v>
      </c>
      <c r="F149" s="149" t="s">
        <v>436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597</v>
      </c>
      <c r="B150" s="152" t="s">
        <v>598</v>
      </c>
      <c r="C150" s="149" t="s">
        <v>573</v>
      </c>
      <c r="D150" s="149" t="str">
        <f t="shared" si="3"/>
        <v>CAPAZO / CAPASO</v>
      </c>
      <c r="E150" s="149" t="s">
        <v>273</v>
      </c>
      <c r="F150" s="149" t="s">
        <v>274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599</v>
      </c>
      <c r="B151" s="152" t="s">
        <v>600</v>
      </c>
      <c r="C151" s="149" t="s">
        <v>573</v>
      </c>
      <c r="D151" s="149" t="str">
        <f t="shared" si="3"/>
        <v>CAPAZO / CHUA</v>
      </c>
      <c r="E151" s="149" t="s">
        <v>273</v>
      </c>
      <c r="F151" s="149" t="s">
        <v>601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602</v>
      </c>
      <c r="B152" s="152" t="s">
        <v>603</v>
      </c>
      <c r="C152" s="149" t="s">
        <v>573</v>
      </c>
      <c r="D152" s="149" t="str">
        <f t="shared" si="3"/>
        <v>ILAVE / RAMON CASTILLA</v>
      </c>
      <c r="E152" s="149" t="s">
        <v>175</v>
      </c>
      <c r="F152" s="149" t="s">
        <v>200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604</v>
      </c>
      <c r="B153" s="152" t="s">
        <v>605</v>
      </c>
      <c r="C153" s="149" t="s">
        <v>573</v>
      </c>
      <c r="D153" s="149" t="str">
        <f t="shared" si="3"/>
        <v>ILAVE / SAN MIGUEL</v>
      </c>
      <c r="E153" s="149" t="s">
        <v>175</v>
      </c>
      <c r="F153" s="149" t="s">
        <v>190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606</v>
      </c>
      <c r="B154" s="152">
        <v>70317</v>
      </c>
      <c r="C154" s="149" t="s">
        <v>573</v>
      </c>
      <c r="D154" s="149" t="str">
        <f t="shared" si="3"/>
        <v>ILAVE / CHURU MAQUERA</v>
      </c>
      <c r="E154" s="149" t="s">
        <v>175</v>
      </c>
      <c r="F154" s="149" t="s">
        <v>607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608</v>
      </c>
      <c r="B155" s="152" t="s">
        <v>609</v>
      </c>
      <c r="C155" s="149" t="s">
        <v>573</v>
      </c>
      <c r="D155" s="149" t="str">
        <f t="shared" si="3"/>
        <v>ILAVE / CHECCA</v>
      </c>
      <c r="E155" s="149" t="s">
        <v>175</v>
      </c>
      <c r="F155" s="149" t="s">
        <v>251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610</v>
      </c>
      <c r="B156" s="152" t="s">
        <v>611</v>
      </c>
      <c r="C156" s="149" t="s">
        <v>573</v>
      </c>
      <c r="D156" s="149" t="str">
        <f t="shared" si="3"/>
        <v>ILAVE / MAÑAZO</v>
      </c>
      <c r="E156" s="149" t="s">
        <v>175</v>
      </c>
      <c r="F156" s="149" t="s">
        <v>612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613</v>
      </c>
      <c r="B157" s="152" t="s">
        <v>614</v>
      </c>
      <c r="C157" s="149" t="s">
        <v>573</v>
      </c>
      <c r="D157" s="149" t="str">
        <f t="shared" si="3"/>
        <v>ILAVE / SIRAYA</v>
      </c>
      <c r="E157" s="149" t="s">
        <v>175</v>
      </c>
      <c r="F157" s="149" t="s">
        <v>318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615</v>
      </c>
      <c r="B158" s="152" t="s">
        <v>616</v>
      </c>
      <c r="C158" s="149" t="s">
        <v>573</v>
      </c>
      <c r="D158" s="149" t="str">
        <f t="shared" si="3"/>
        <v>ILAVE / CAMICACHI</v>
      </c>
      <c r="E158" s="149" t="s">
        <v>175</v>
      </c>
      <c r="F158" s="149" t="s">
        <v>617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618</v>
      </c>
      <c r="B159" s="152" t="s">
        <v>619</v>
      </c>
      <c r="C159" s="149" t="s">
        <v>573</v>
      </c>
      <c r="D159" s="149" t="str">
        <f t="shared" si="3"/>
        <v>ILAVE / CHUCARAYA</v>
      </c>
      <c r="E159" s="149" t="s">
        <v>175</v>
      </c>
      <c r="F159" s="149" t="s">
        <v>239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620</v>
      </c>
      <c r="B160" s="152" t="s">
        <v>621</v>
      </c>
      <c r="C160" s="149" t="s">
        <v>573</v>
      </c>
      <c r="D160" s="149" t="str">
        <f t="shared" si="3"/>
        <v>ILAVE / APARUNE</v>
      </c>
      <c r="E160" s="149" t="s">
        <v>175</v>
      </c>
      <c r="F160" s="149" t="s">
        <v>622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623</v>
      </c>
      <c r="B161" s="152" t="s">
        <v>624</v>
      </c>
      <c r="C161" s="149" t="s">
        <v>573</v>
      </c>
      <c r="D161" s="149" t="str">
        <f t="shared" si="3"/>
        <v>ILAVE / ROSACANI</v>
      </c>
      <c r="E161" s="149" t="s">
        <v>175</v>
      </c>
      <c r="F161" s="149" t="s">
        <v>315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625</v>
      </c>
      <c r="B162" s="152" t="s">
        <v>626</v>
      </c>
      <c r="C162" s="149" t="s">
        <v>573</v>
      </c>
      <c r="D162" s="149" t="str">
        <f t="shared" si="3"/>
        <v>ILAVE / JACHOCCO HUARACCO</v>
      </c>
      <c r="E162" s="149" t="s">
        <v>175</v>
      </c>
      <c r="F162" s="149" t="s">
        <v>304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627</v>
      </c>
      <c r="B163" s="152" t="s">
        <v>628</v>
      </c>
      <c r="C163" s="149" t="s">
        <v>573</v>
      </c>
      <c r="D163" s="149" t="str">
        <f t="shared" si="3"/>
        <v>ILAVE / ULLACACHI</v>
      </c>
      <c r="E163" s="149" t="s">
        <v>175</v>
      </c>
      <c r="F163" s="149" t="s">
        <v>242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629</v>
      </c>
      <c r="B164" s="152" t="s">
        <v>630</v>
      </c>
      <c r="C164" s="149" t="s">
        <v>573</v>
      </c>
      <c r="D164" s="149" t="str">
        <f t="shared" si="3"/>
        <v>ILAVE / COPAPOJO / CHILUYO COPAPUJO</v>
      </c>
      <c r="E164" s="149" t="s">
        <v>175</v>
      </c>
      <c r="F164" s="149" t="s">
        <v>631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632</v>
      </c>
      <c r="B165" s="152" t="s">
        <v>633</v>
      </c>
      <c r="C165" s="149" t="s">
        <v>573</v>
      </c>
      <c r="D165" s="149" t="str">
        <f t="shared" si="3"/>
        <v>ILAVE / CATAMURO</v>
      </c>
      <c r="E165" s="149" t="s">
        <v>175</v>
      </c>
      <c r="F165" s="149" t="s">
        <v>634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635</v>
      </c>
      <c r="B166" s="152" t="s">
        <v>636</v>
      </c>
      <c r="C166" s="149" t="s">
        <v>573</v>
      </c>
      <c r="D166" s="149" t="str">
        <f t="shared" si="3"/>
        <v>ILAVE / CUTINI PUCARA</v>
      </c>
      <c r="E166" s="149" t="s">
        <v>175</v>
      </c>
      <c r="F166" s="149" t="s">
        <v>380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637</v>
      </c>
      <c r="B167" s="152" t="s">
        <v>638</v>
      </c>
      <c r="C167" s="149" t="s">
        <v>573</v>
      </c>
      <c r="D167" s="149" t="str">
        <f t="shared" si="3"/>
        <v>PILCUYO / MAQUERCOTA</v>
      </c>
      <c r="E167" s="149" t="s">
        <v>182</v>
      </c>
      <c r="F167" s="149" t="s">
        <v>233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639</v>
      </c>
      <c r="B168" s="152" t="s">
        <v>640</v>
      </c>
      <c r="C168" s="149" t="s">
        <v>573</v>
      </c>
      <c r="D168" s="149" t="str">
        <f t="shared" si="3"/>
        <v>PILCUYO / HUARIQUISAMA</v>
      </c>
      <c r="E168" s="149" t="s">
        <v>182</v>
      </c>
      <c r="F168" s="149" t="s">
        <v>404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641</v>
      </c>
      <c r="B169" s="152" t="s">
        <v>642</v>
      </c>
      <c r="C169" s="149" t="s">
        <v>573</v>
      </c>
      <c r="D169" s="149" t="str">
        <f t="shared" si="3"/>
        <v>PILCUYO / ACCASO</v>
      </c>
      <c r="E169" s="149" t="s">
        <v>182</v>
      </c>
      <c r="F169" s="149" t="s">
        <v>248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643</v>
      </c>
      <c r="B170" s="152" t="s">
        <v>644</v>
      </c>
      <c r="C170" s="149" t="s">
        <v>573</v>
      </c>
      <c r="D170" s="149" t="str">
        <f t="shared" si="3"/>
        <v>PILCUYO / MULLACANI</v>
      </c>
      <c r="E170" s="149" t="s">
        <v>182</v>
      </c>
      <c r="F170" s="149" t="s">
        <v>398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645</v>
      </c>
      <c r="B171" s="152" t="s">
        <v>646</v>
      </c>
      <c r="C171" s="149" t="s">
        <v>573</v>
      </c>
      <c r="D171" s="149" t="str">
        <f t="shared" si="3"/>
        <v>PILCUYO / JILAMAICO</v>
      </c>
      <c r="E171" s="149" t="s">
        <v>182</v>
      </c>
      <c r="F171" s="149" t="s">
        <v>647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648</v>
      </c>
      <c r="B172" s="152" t="s">
        <v>649</v>
      </c>
      <c r="C172" s="149" t="s">
        <v>573</v>
      </c>
      <c r="D172" s="149" t="str">
        <f t="shared" si="3"/>
        <v>PILCUYO / CACHIPUCARA</v>
      </c>
      <c r="E172" s="149" t="s">
        <v>182</v>
      </c>
      <c r="F172" s="149" t="s">
        <v>301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650</v>
      </c>
      <c r="B173" s="152" t="s">
        <v>651</v>
      </c>
      <c r="C173" s="149" t="s">
        <v>573</v>
      </c>
      <c r="D173" s="149" t="str">
        <f t="shared" si="3"/>
        <v>PILCUYO / TARACANCAMAYA / CANCAMAYA</v>
      </c>
      <c r="E173" s="149" t="s">
        <v>182</v>
      </c>
      <c r="F173" s="149" t="s">
        <v>395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652</v>
      </c>
      <c r="B174" s="152" t="s">
        <v>653</v>
      </c>
      <c r="C174" s="149" t="s">
        <v>573</v>
      </c>
      <c r="D174" s="149" t="str">
        <f t="shared" si="3"/>
        <v>PILCUYO / CONAPI SUMARIRE / JONAPI</v>
      </c>
      <c r="E174" s="149" t="s">
        <v>182</v>
      </c>
      <c r="F174" s="149" t="s">
        <v>654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655</v>
      </c>
      <c r="B175" s="152" t="s">
        <v>656</v>
      </c>
      <c r="C175" s="149" t="s">
        <v>573</v>
      </c>
      <c r="D175" s="149" t="str">
        <f t="shared" si="3"/>
        <v>PILCUYO / YAJACIRCATUYO / TUYO / TUCO</v>
      </c>
      <c r="E175" s="149" t="s">
        <v>182</v>
      </c>
      <c r="F175" s="149" t="s">
        <v>413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657</v>
      </c>
      <c r="B176" s="152" t="s">
        <v>658</v>
      </c>
      <c r="C176" s="149" t="s">
        <v>573</v>
      </c>
      <c r="D176" s="149" t="str">
        <f t="shared" si="3"/>
        <v>PILCUYO / CHIPANA</v>
      </c>
      <c r="E176" s="149" t="s">
        <v>182</v>
      </c>
      <c r="F176" s="149" t="s">
        <v>211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659</v>
      </c>
      <c r="B177" s="152" t="s">
        <v>660</v>
      </c>
      <c r="C177" s="149" t="s">
        <v>573</v>
      </c>
      <c r="D177" s="149" t="str">
        <f t="shared" si="3"/>
        <v>PILCUYO / PILCUYO</v>
      </c>
      <c r="E177" s="149" t="s">
        <v>182</v>
      </c>
      <c r="F177" s="149" t="s">
        <v>182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661</v>
      </c>
      <c r="B178" s="152">
        <v>70341</v>
      </c>
      <c r="C178" s="149" t="s">
        <v>573</v>
      </c>
      <c r="D178" s="149" t="str">
        <f t="shared" si="3"/>
        <v>SANTA ROSA / SANTA ROSA</v>
      </c>
      <c r="E178" s="149" t="s">
        <v>186</v>
      </c>
      <c r="F178" s="149" t="s">
        <v>186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662</v>
      </c>
      <c r="B179" s="152" t="s">
        <v>663</v>
      </c>
      <c r="C179" s="149" t="s">
        <v>573</v>
      </c>
      <c r="D179" s="149" t="str">
        <f t="shared" si="3"/>
        <v>SANTA ROSA / CHINCHILLAPI</v>
      </c>
      <c r="E179" s="149" t="s">
        <v>186</v>
      </c>
      <c r="F179" s="149" t="s">
        <v>664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665</v>
      </c>
      <c r="B180" s="152" t="s">
        <v>666</v>
      </c>
      <c r="C180" s="149" t="s">
        <v>573</v>
      </c>
      <c r="D180" s="149" t="str">
        <f t="shared" si="3"/>
        <v>SANTA ROSA / ALIANZA</v>
      </c>
      <c r="E180" s="149" t="s">
        <v>186</v>
      </c>
      <c r="F180" s="149" t="s">
        <v>667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668</v>
      </c>
      <c r="B181" s="152" t="s">
        <v>669</v>
      </c>
      <c r="C181" s="149" t="s">
        <v>573</v>
      </c>
      <c r="D181" s="149" t="str">
        <f t="shared" si="3"/>
        <v>ILAVE / CALLATA</v>
      </c>
      <c r="E181" s="149" t="s">
        <v>175</v>
      </c>
      <c r="F181" s="149" t="s">
        <v>267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670</v>
      </c>
      <c r="B182" s="152" t="s">
        <v>671</v>
      </c>
      <c r="C182" s="149" t="s">
        <v>573</v>
      </c>
      <c r="D182" s="149" t="str">
        <f t="shared" si="3"/>
        <v>ILAVE / CHALLA CCOLLO</v>
      </c>
      <c r="E182" s="149" t="s">
        <v>175</v>
      </c>
      <c r="F182" s="149" t="s">
        <v>672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673</v>
      </c>
      <c r="B183" s="152" t="s">
        <v>674</v>
      </c>
      <c r="C183" s="149" t="s">
        <v>573</v>
      </c>
      <c r="D183" s="149" t="str">
        <f t="shared" si="3"/>
        <v>ILAVE / COPACACHI CHILACOLLO</v>
      </c>
      <c r="E183" s="149" t="s">
        <v>175</v>
      </c>
      <c r="F183" s="149" t="s">
        <v>675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676</v>
      </c>
      <c r="B184" s="152">
        <v>70348</v>
      </c>
      <c r="C184" s="149" t="s">
        <v>573</v>
      </c>
      <c r="D184" s="149" t="str">
        <f t="shared" si="3"/>
        <v>ILAVE / JAQUENCACHI</v>
      </c>
      <c r="E184" s="149" t="s">
        <v>175</v>
      </c>
      <c r="F184" s="149" t="s">
        <v>500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677</v>
      </c>
      <c r="B185" s="152" t="s">
        <v>678</v>
      </c>
      <c r="C185" s="149" t="s">
        <v>573</v>
      </c>
      <c r="D185" s="149" t="str">
        <f t="shared" si="3"/>
        <v>ILAVE / URANI</v>
      </c>
      <c r="E185" s="149" t="s">
        <v>175</v>
      </c>
      <c r="F185" s="149" t="s">
        <v>298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679</v>
      </c>
      <c r="B186" s="152" t="s">
        <v>680</v>
      </c>
      <c r="C186" s="149" t="s">
        <v>573</v>
      </c>
      <c r="D186" s="149" t="str">
        <f t="shared" si="3"/>
        <v>ILAVE / PICHINCOTA</v>
      </c>
      <c r="E186" s="149" t="s">
        <v>175</v>
      </c>
      <c r="F186" s="149" t="s">
        <v>681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682</v>
      </c>
      <c r="B187" s="152" t="s">
        <v>683</v>
      </c>
      <c r="C187" s="149" t="s">
        <v>573</v>
      </c>
      <c r="D187" s="149" t="str">
        <f t="shared" si="3"/>
        <v>ILAVE / SENCA</v>
      </c>
      <c r="E187" s="149" t="s">
        <v>175</v>
      </c>
      <c r="F187" s="149" t="s">
        <v>684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685</v>
      </c>
      <c r="B188" s="152">
        <v>70352</v>
      </c>
      <c r="C188" s="149" t="s">
        <v>573</v>
      </c>
      <c r="D188" s="149" t="str">
        <f t="shared" si="3"/>
        <v>ILAVE / ALQUIPA</v>
      </c>
      <c r="E188" s="149" t="s">
        <v>175</v>
      </c>
      <c r="F188" s="149" t="s">
        <v>556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686</v>
      </c>
      <c r="B189" s="152" t="s">
        <v>687</v>
      </c>
      <c r="C189" s="149" t="s">
        <v>573</v>
      </c>
      <c r="D189" s="149" t="str">
        <f t="shared" si="3"/>
        <v>ILAVE / ANCOAMAYA</v>
      </c>
      <c r="E189" s="149" t="s">
        <v>175</v>
      </c>
      <c r="F189" s="149" t="s">
        <v>264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688</v>
      </c>
      <c r="B190" s="152" t="s">
        <v>689</v>
      </c>
      <c r="C190" s="149" t="s">
        <v>573</v>
      </c>
      <c r="D190" s="149" t="str">
        <f t="shared" si="3"/>
        <v>ILAVE / PUSUYO</v>
      </c>
      <c r="E190" s="149" t="s">
        <v>175</v>
      </c>
      <c r="F190" s="149" t="s">
        <v>562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690</v>
      </c>
      <c r="B191" s="152" t="s">
        <v>691</v>
      </c>
      <c r="C191" s="149" t="s">
        <v>573</v>
      </c>
      <c r="D191" s="149" t="str">
        <f t="shared" si="3"/>
        <v>ILAVE / CCACCATA</v>
      </c>
      <c r="E191" s="149" t="s">
        <v>175</v>
      </c>
      <c r="F191" s="149" t="s">
        <v>477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692</v>
      </c>
      <c r="B192" s="157" t="s">
        <v>693</v>
      </c>
      <c r="C192" s="156" t="s">
        <v>573</v>
      </c>
      <c r="D192" s="149" t="str">
        <f t="shared" si="3"/>
        <v>ILAVE / CHIJICHAYA</v>
      </c>
      <c r="E192" s="149" t="s">
        <v>175</v>
      </c>
      <c r="F192" s="156" t="s">
        <v>225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694</v>
      </c>
      <c r="B193" s="152" t="s">
        <v>695</v>
      </c>
      <c r="C193" s="149" t="s">
        <v>573</v>
      </c>
      <c r="D193" s="149" t="str">
        <f t="shared" si="3"/>
        <v>ILAVE / MULLACONIHUECO</v>
      </c>
      <c r="E193" s="149" t="s">
        <v>175</v>
      </c>
      <c r="F193" s="149" t="s">
        <v>222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696</v>
      </c>
      <c r="B194" s="152">
        <v>70358</v>
      </c>
      <c r="C194" s="149" t="s">
        <v>573</v>
      </c>
      <c r="D194" s="149" t="str">
        <f t="shared" si="3"/>
        <v>ILAVE / CONCAHUI</v>
      </c>
      <c r="E194" s="149" t="s">
        <v>175</v>
      </c>
      <c r="F194" s="149" t="s">
        <v>526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697</v>
      </c>
      <c r="B195" s="152" t="s">
        <v>698</v>
      </c>
      <c r="C195" s="149" t="s">
        <v>573</v>
      </c>
      <c r="D195" s="149" t="str">
        <f t="shared" si="3"/>
        <v>ILAVE / CORARACA</v>
      </c>
      <c r="E195" s="149" t="s">
        <v>175</v>
      </c>
      <c r="F195" s="149" t="s">
        <v>515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699</v>
      </c>
      <c r="B196" s="152" t="s">
        <v>700</v>
      </c>
      <c r="C196" s="149" t="s">
        <v>573</v>
      </c>
      <c r="D196" s="149" t="str">
        <f t="shared" si="3"/>
        <v>ILAVE / SIMILLACA</v>
      </c>
      <c r="E196" s="149" t="s">
        <v>175</v>
      </c>
      <c r="F196" s="149" t="s">
        <v>356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701</v>
      </c>
      <c r="B197" s="152" t="s">
        <v>702</v>
      </c>
      <c r="C197" s="149" t="s">
        <v>573</v>
      </c>
      <c r="D197" s="149" t="str">
        <f t="shared" si="3"/>
        <v>ILAVE / JICHU CCOLLO</v>
      </c>
      <c r="E197" s="149" t="s">
        <v>175</v>
      </c>
      <c r="F197" s="149" t="s">
        <v>703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704</v>
      </c>
      <c r="B198" s="152">
        <v>70363</v>
      </c>
      <c r="C198" s="149" t="s">
        <v>573</v>
      </c>
      <c r="D198" s="149" t="str">
        <f t="shared" si="3"/>
        <v>ILAVE / CONCHACA</v>
      </c>
      <c r="E198" s="149" t="s">
        <v>175</v>
      </c>
      <c r="F198" s="149" t="s">
        <v>374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705</v>
      </c>
      <c r="B199" s="152" t="s">
        <v>706</v>
      </c>
      <c r="C199" s="149" t="s">
        <v>573</v>
      </c>
      <c r="D199" s="149" t="str">
        <f t="shared" si="3"/>
        <v>ILAVE / CHIRIMAYA</v>
      </c>
      <c r="E199" s="149" t="s">
        <v>175</v>
      </c>
      <c r="F199" s="149" t="s">
        <v>445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707</v>
      </c>
      <c r="B200" s="152" t="s">
        <v>708</v>
      </c>
      <c r="C200" s="149" t="s">
        <v>573</v>
      </c>
      <c r="D200" s="149" t="str">
        <f t="shared" si="3"/>
        <v>ILAVE / HUARIHUARANI</v>
      </c>
      <c r="E200" s="149" t="s">
        <v>175</v>
      </c>
      <c r="F200" s="149" t="s">
        <v>709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710</v>
      </c>
      <c r="B201" s="152">
        <v>70367</v>
      </c>
      <c r="C201" s="149" t="s">
        <v>573</v>
      </c>
      <c r="D201" s="149" t="str">
        <f t="shared" si="3"/>
        <v>ILAVE / CORPA</v>
      </c>
      <c r="E201" s="149" t="s">
        <v>175</v>
      </c>
      <c r="F201" s="149" t="s">
        <v>521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711</v>
      </c>
      <c r="B202" s="152" t="s">
        <v>712</v>
      </c>
      <c r="C202" s="149" t="s">
        <v>573</v>
      </c>
      <c r="D202" s="149" t="str">
        <f t="shared" si="3"/>
        <v>ILAVE / PHARATA COPANI</v>
      </c>
      <c r="E202" s="149" t="s">
        <v>175</v>
      </c>
      <c r="F202" s="149" t="s">
        <v>289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713</v>
      </c>
      <c r="B203" s="152" t="s">
        <v>714</v>
      </c>
      <c r="C203" s="149" t="s">
        <v>573</v>
      </c>
      <c r="D203" s="149" t="str">
        <f t="shared" si="3"/>
        <v>ILAVE / SAN CRISTOBAL</v>
      </c>
      <c r="E203" s="149" t="s">
        <v>175</v>
      </c>
      <c r="F203" s="149" t="s">
        <v>236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715</v>
      </c>
      <c r="B204" s="152">
        <v>70371</v>
      </c>
      <c r="C204" s="149" t="s">
        <v>573</v>
      </c>
      <c r="D204" s="149" t="str">
        <f t="shared" si="3"/>
        <v>ILAVE / SANTA ROSA DE HUAYLLATA</v>
      </c>
      <c r="E204" s="149" t="s">
        <v>175</v>
      </c>
      <c r="F204" s="149" t="s">
        <v>383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716</v>
      </c>
      <c r="B205" s="152" t="s">
        <v>717</v>
      </c>
      <c r="C205" s="149" t="s">
        <v>573</v>
      </c>
      <c r="D205" s="149" t="str">
        <f t="shared" ref="D205:D263" si="4">CONCATENATE(E205," / ",F205)</f>
        <v>ILAVE / COLLATA</v>
      </c>
      <c r="E205" s="149" t="s">
        <v>175</v>
      </c>
      <c r="F205" s="149" t="s">
        <v>333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718</v>
      </c>
      <c r="B206" s="152">
        <v>70373</v>
      </c>
      <c r="C206" s="149" t="s">
        <v>573</v>
      </c>
      <c r="D206" s="149" t="str">
        <f t="shared" si="4"/>
        <v>ILAVE / HUANCARANI</v>
      </c>
      <c r="E206" s="149" t="s">
        <v>175</v>
      </c>
      <c r="F206" s="149" t="s">
        <v>336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719</v>
      </c>
      <c r="B207" s="152" t="s">
        <v>720</v>
      </c>
      <c r="C207" s="149" t="s">
        <v>573</v>
      </c>
      <c r="D207" s="149" t="str">
        <f t="shared" si="4"/>
        <v>ILAVE / HUINI HUININI</v>
      </c>
      <c r="E207" s="149" t="s">
        <v>175</v>
      </c>
      <c r="F207" s="149" t="s">
        <v>386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721</v>
      </c>
      <c r="B208" s="152" t="s">
        <v>722</v>
      </c>
      <c r="C208" s="149" t="s">
        <v>573</v>
      </c>
      <c r="D208" s="149" t="str">
        <f t="shared" si="4"/>
        <v>ILAVE / COMPACAZO</v>
      </c>
      <c r="E208" s="149" t="s">
        <v>175</v>
      </c>
      <c r="F208" s="149" t="s">
        <v>368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723</v>
      </c>
      <c r="B209" s="152" t="s">
        <v>724</v>
      </c>
      <c r="C209" s="149" t="s">
        <v>573</v>
      </c>
      <c r="D209" s="149" t="str">
        <f t="shared" si="4"/>
        <v>PILCUYO / VILCATURPO</v>
      </c>
      <c r="E209" s="149" t="s">
        <v>182</v>
      </c>
      <c r="F209" s="149" t="s">
        <v>725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726</v>
      </c>
      <c r="B210" s="152" t="s">
        <v>727</v>
      </c>
      <c r="C210" s="149" t="s">
        <v>573</v>
      </c>
      <c r="D210" s="149" t="str">
        <f t="shared" si="4"/>
        <v>PILCUYO / HUAYLLATA</v>
      </c>
      <c r="E210" s="149" t="s">
        <v>182</v>
      </c>
      <c r="F210" s="149" t="s">
        <v>416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728</v>
      </c>
      <c r="B211" s="152" t="s">
        <v>729</v>
      </c>
      <c r="C211" s="149" t="s">
        <v>573</v>
      </c>
      <c r="D211" s="149" t="str">
        <f t="shared" si="4"/>
        <v>PILCUYO / CALLACHOCO</v>
      </c>
      <c r="E211" s="149" t="s">
        <v>182</v>
      </c>
      <c r="F211" s="149" t="s">
        <v>568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730</v>
      </c>
      <c r="B212" s="152" t="s">
        <v>731</v>
      </c>
      <c r="C212" s="149" t="s">
        <v>573</v>
      </c>
      <c r="D212" s="149" t="str">
        <f t="shared" si="4"/>
        <v>PILCUYO / QUETY</v>
      </c>
      <c r="E212" s="149" t="s">
        <v>182</v>
      </c>
      <c r="F212" s="149" t="s">
        <v>401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732</v>
      </c>
      <c r="B213" s="152" t="s">
        <v>733</v>
      </c>
      <c r="C213" s="149" t="s">
        <v>573</v>
      </c>
      <c r="D213" s="149" t="str">
        <f t="shared" si="4"/>
        <v>PILCUYO / SARAPI ARROYO</v>
      </c>
      <c r="E213" s="149" t="s">
        <v>182</v>
      </c>
      <c r="F213" s="149" t="s">
        <v>245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734</v>
      </c>
      <c r="B214" s="152" t="s">
        <v>735</v>
      </c>
      <c r="C214" s="149" t="s">
        <v>573</v>
      </c>
      <c r="D214" s="149" t="str">
        <f t="shared" si="4"/>
        <v>ILAVE / OCOÑA</v>
      </c>
      <c r="E214" s="149" t="s">
        <v>175</v>
      </c>
      <c r="F214" s="149" t="s">
        <v>286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736</v>
      </c>
      <c r="B215" s="152" t="s">
        <v>737</v>
      </c>
      <c r="C215" s="149" t="s">
        <v>573</v>
      </c>
      <c r="D215" s="149" t="str">
        <f t="shared" si="4"/>
        <v>PILCUYO / SANCUTA</v>
      </c>
      <c r="E215" s="149" t="s">
        <v>182</v>
      </c>
      <c r="F215" s="149" t="s">
        <v>483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738</v>
      </c>
      <c r="B216" s="152" t="s">
        <v>739</v>
      </c>
      <c r="C216" s="149" t="s">
        <v>573</v>
      </c>
      <c r="D216" s="149" t="str">
        <f t="shared" si="4"/>
        <v>PILCUYO / MARCOLLO</v>
      </c>
      <c r="E216" s="149" t="s">
        <v>182</v>
      </c>
      <c r="F216" s="149" t="s">
        <v>254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740</v>
      </c>
      <c r="B217" s="152">
        <v>70385</v>
      </c>
      <c r="C217" s="149" t="s">
        <v>573</v>
      </c>
      <c r="D217" s="149" t="str">
        <f t="shared" si="4"/>
        <v>PILCUYO / SARAPI PEÑALOSA / SACARE PEÑALOSA</v>
      </c>
      <c r="E217" s="149" t="s">
        <v>182</v>
      </c>
      <c r="F217" s="149" t="s">
        <v>741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742</v>
      </c>
      <c r="B218" s="152" t="s">
        <v>743</v>
      </c>
      <c r="C218" s="149" t="s">
        <v>573</v>
      </c>
      <c r="D218" s="149" t="str">
        <f t="shared" si="4"/>
        <v>SANTA ROSA / LLUSTA</v>
      </c>
      <c r="E218" s="149" t="s">
        <v>186</v>
      </c>
      <c r="F218" s="149" t="s">
        <v>744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745</v>
      </c>
      <c r="B219" s="152" t="s">
        <v>746</v>
      </c>
      <c r="C219" s="149" t="s">
        <v>573</v>
      </c>
      <c r="D219" s="149" t="str">
        <f t="shared" si="4"/>
        <v>SANTA ROSA / HUANACACAMAYA</v>
      </c>
      <c r="E219" s="149" t="s">
        <v>186</v>
      </c>
      <c r="F219" s="149" t="s">
        <v>474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747</v>
      </c>
      <c r="B220" s="152" t="s">
        <v>748</v>
      </c>
      <c r="C220" s="149" t="s">
        <v>573</v>
      </c>
      <c r="D220" s="149" t="str">
        <f t="shared" si="4"/>
        <v>SANTA ROSA / SULCANACA</v>
      </c>
      <c r="E220" s="149" t="s">
        <v>186</v>
      </c>
      <c r="F220" s="149" t="s">
        <v>345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749</v>
      </c>
      <c r="B221" s="152" t="s">
        <v>750</v>
      </c>
      <c r="C221" s="149" t="s">
        <v>573</v>
      </c>
      <c r="D221" s="149" t="str">
        <f t="shared" si="4"/>
        <v>SANTA ROSA / PATAPATA</v>
      </c>
      <c r="E221" s="149" t="s">
        <v>186</v>
      </c>
      <c r="F221" s="149" t="s">
        <v>751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752</v>
      </c>
      <c r="B222" s="152">
        <v>70607</v>
      </c>
      <c r="C222" s="149" t="s">
        <v>573</v>
      </c>
      <c r="D222" s="149" t="str">
        <f t="shared" si="4"/>
        <v>ILAVE / VILCACHILI</v>
      </c>
      <c r="E222" s="149" t="s">
        <v>175</v>
      </c>
      <c r="F222" s="149" t="s">
        <v>753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754</v>
      </c>
      <c r="B223" s="152" t="s">
        <v>755</v>
      </c>
      <c r="C223" s="149" t="s">
        <v>573</v>
      </c>
      <c r="D223" s="149" t="str">
        <f t="shared" si="4"/>
        <v>CONDURIRI / MIRAFLORES</v>
      </c>
      <c r="E223" s="149" t="s">
        <v>196</v>
      </c>
      <c r="F223" s="149" t="s">
        <v>756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757</v>
      </c>
      <c r="B224" s="152" t="s">
        <v>758</v>
      </c>
      <c r="C224" s="149" t="s">
        <v>573</v>
      </c>
      <c r="D224" s="149" t="str">
        <f t="shared" si="4"/>
        <v>ILAVE / CCOLLPA</v>
      </c>
      <c r="E224" s="149" t="s">
        <v>175</v>
      </c>
      <c r="F224" s="149" t="s">
        <v>759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760</v>
      </c>
      <c r="B225" s="152" t="s">
        <v>761</v>
      </c>
      <c r="C225" s="149" t="s">
        <v>573</v>
      </c>
      <c r="D225" s="149" t="str">
        <f t="shared" si="4"/>
        <v>ILAVE / ALASAYA</v>
      </c>
      <c r="E225" s="149" t="s">
        <v>175</v>
      </c>
      <c r="F225" s="149" t="s">
        <v>193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762</v>
      </c>
      <c r="B226" s="152" t="s">
        <v>763</v>
      </c>
      <c r="C226" s="149" t="s">
        <v>573</v>
      </c>
      <c r="D226" s="149" t="str">
        <f t="shared" si="4"/>
        <v>PILCUYO / CHAULLACAMANI</v>
      </c>
      <c r="E226" s="149" t="s">
        <v>182</v>
      </c>
      <c r="F226" s="149" t="s">
        <v>410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764</v>
      </c>
      <c r="B227" s="152" t="s">
        <v>765</v>
      </c>
      <c r="C227" s="149" t="s">
        <v>573</v>
      </c>
      <c r="D227" s="149" t="str">
        <f t="shared" si="4"/>
        <v>CAPAZO / ANCOMARCA</v>
      </c>
      <c r="E227" s="149" t="s">
        <v>273</v>
      </c>
      <c r="F227" s="149" t="s">
        <v>766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767</v>
      </c>
      <c r="B228" s="152" t="s">
        <v>768</v>
      </c>
      <c r="C228" s="149" t="s">
        <v>573</v>
      </c>
      <c r="D228" s="149" t="str">
        <f t="shared" si="4"/>
        <v>SANTA ROSA / PUNTA PERDIDA</v>
      </c>
      <c r="E228" s="149" t="s">
        <v>186</v>
      </c>
      <c r="F228" s="149" t="s">
        <v>769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770</v>
      </c>
      <c r="B229" s="152" t="s">
        <v>771</v>
      </c>
      <c r="C229" s="149" t="s">
        <v>573</v>
      </c>
      <c r="D229" s="149" t="str">
        <f t="shared" si="4"/>
        <v>PILCUYO / TICONA</v>
      </c>
      <c r="E229" s="149" t="s">
        <v>182</v>
      </c>
      <c r="F229" s="149" t="s">
        <v>772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773</v>
      </c>
      <c r="B230" s="152" t="s">
        <v>774</v>
      </c>
      <c r="C230" s="149" t="s">
        <v>573</v>
      </c>
      <c r="D230" s="149" t="str">
        <f t="shared" si="4"/>
        <v>SANTA ROSA / AROPATA</v>
      </c>
      <c r="E230" s="149" t="s">
        <v>186</v>
      </c>
      <c r="F230" s="149" t="s">
        <v>775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776</v>
      </c>
      <c r="B231" s="152">
        <v>70648</v>
      </c>
      <c r="C231" s="149" t="s">
        <v>573</v>
      </c>
      <c r="D231" s="149" t="str">
        <f t="shared" si="4"/>
        <v>ILAVE / THOCORI JARANI</v>
      </c>
      <c r="E231" s="149" t="s">
        <v>175</v>
      </c>
      <c r="F231" s="149" t="s">
        <v>777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778</v>
      </c>
      <c r="B232" s="152" t="s">
        <v>779</v>
      </c>
      <c r="C232" s="149" t="s">
        <v>573</v>
      </c>
      <c r="D232" s="149" t="str">
        <f t="shared" si="4"/>
        <v>ILAVE / WENCASI</v>
      </c>
      <c r="E232" s="149" t="s">
        <v>175</v>
      </c>
      <c r="F232" s="149" t="s">
        <v>780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781</v>
      </c>
      <c r="B233" s="152" t="s">
        <v>782</v>
      </c>
      <c r="C233" s="149" t="s">
        <v>573</v>
      </c>
      <c r="D233" s="149" t="str">
        <f t="shared" si="4"/>
        <v>ILAVE / CHOQUE</v>
      </c>
      <c r="E233" s="149" t="s">
        <v>175</v>
      </c>
      <c r="F233" s="149" t="s">
        <v>460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783</v>
      </c>
      <c r="B234" s="152" t="s">
        <v>784</v>
      </c>
      <c r="C234" s="149" t="s">
        <v>573</v>
      </c>
      <c r="D234" s="149" t="str">
        <f t="shared" si="4"/>
        <v>SANTA ROSA / CUIPACUIPA</v>
      </c>
      <c r="E234" s="149" t="s">
        <v>186</v>
      </c>
      <c r="F234" s="149" t="s">
        <v>785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786</v>
      </c>
      <c r="B235" s="152" t="s">
        <v>787</v>
      </c>
      <c r="C235" s="149" t="s">
        <v>573</v>
      </c>
      <c r="D235" s="149" t="str">
        <f t="shared" si="4"/>
        <v>PILCUYO / CHAJÑA CHAJÑANI / CHOJNECHOUNA</v>
      </c>
      <c r="E235" s="149" t="s">
        <v>182</v>
      </c>
      <c r="F235" s="149" t="s">
        <v>788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789</v>
      </c>
      <c r="B236" s="152">
        <v>70686</v>
      </c>
      <c r="C236" s="149" t="s">
        <v>573</v>
      </c>
      <c r="D236" s="149" t="str">
        <f t="shared" si="4"/>
        <v>ILAVE / CHOCOQUELCANI</v>
      </c>
      <c r="E236" s="149" t="s">
        <v>175</v>
      </c>
      <c r="F236" s="149" t="s">
        <v>790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791</v>
      </c>
      <c r="B237" s="152" t="s">
        <v>792</v>
      </c>
      <c r="C237" s="149" t="s">
        <v>573</v>
      </c>
      <c r="D237" s="149" t="str">
        <f t="shared" si="4"/>
        <v>ILAVE / PUCARA YACANGO</v>
      </c>
      <c r="E237" s="149" t="s">
        <v>175</v>
      </c>
      <c r="F237" s="149" t="s">
        <v>793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794</v>
      </c>
      <c r="B238" s="152" t="s">
        <v>795</v>
      </c>
      <c r="C238" s="149" t="s">
        <v>573</v>
      </c>
      <c r="D238" s="149" t="str">
        <f t="shared" si="4"/>
        <v>ILAVE / LOPEZ</v>
      </c>
      <c r="E238" s="149" t="s">
        <v>175</v>
      </c>
      <c r="F238" s="149" t="s">
        <v>796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797</v>
      </c>
      <c r="B239" s="152" t="s">
        <v>798</v>
      </c>
      <c r="C239" s="149" t="s">
        <v>573</v>
      </c>
      <c r="D239" s="149" t="str">
        <f t="shared" si="4"/>
        <v>ILAVE / ILAVE</v>
      </c>
      <c r="E239" s="149" t="s">
        <v>175</v>
      </c>
      <c r="F239" s="149" t="s">
        <v>175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799</v>
      </c>
      <c r="B240" s="152" t="s">
        <v>800</v>
      </c>
      <c r="C240" s="149" t="s">
        <v>573</v>
      </c>
      <c r="D240" s="149" t="str">
        <f t="shared" si="4"/>
        <v>ILAVE / PANTIHUECO</v>
      </c>
      <c r="E240" s="149" t="s">
        <v>175</v>
      </c>
      <c r="F240" s="149" t="s">
        <v>310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801</v>
      </c>
      <c r="B241" s="152" t="s">
        <v>802</v>
      </c>
      <c r="C241" s="149" t="s">
        <v>573</v>
      </c>
      <c r="D241" s="149" t="str">
        <f t="shared" si="4"/>
        <v>ILAVE / CHECACHATA</v>
      </c>
      <c r="E241" s="149" t="s">
        <v>175</v>
      </c>
      <c r="F241" s="149" t="s">
        <v>353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803</v>
      </c>
      <c r="B242" s="152" t="s">
        <v>804</v>
      </c>
      <c r="C242" s="149" t="s">
        <v>573</v>
      </c>
      <c r="D242" s="149" t="str">
        <f t="shared" si="4"/>
        <v>ILAVE / JOSE CARLOS MARIATEGUI</v>
      </c>
      <c r="E242" s="149" t="s">
        <v>175</v>
      </c>
      <c r="F242" s="149" t="s">
        <v>157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805</v>
      </c>
      <c r="B243" s="152" t="s">
        <v>806</v>
      </c>
      <c r="C243" s="149" t="s">
        <v>573</v>
      </c>
      <c r="D243" s="149" t="str">
        <f t="shared" si="4"/>
        <v>ILAVE / PALLALLMARCA</v>
      </c>
      <c r="E243" s="149" t="s">
        <v>175</v>
      </c>
      <c r="F243" s="149" t="s">
        <v>503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807</v>
      </c>
      <c r="B244" s="152" t="s">
        <v>808</v>
      </c>
      <c r="C244" s="149" t="s">
        <v>573</v>
      </c>
      <c r="D244" s="149" t="str">
        <f t="shared" si="4"/>
        <v>ILAVE / LACAYA</v>
      </c>
      <c r="E244" s="149" t="s">
        <v>175</v>
      </c>
      <c r="F244" s="149" t="s">
        <v>307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809</v>
      </c>
      <c r="B245" s="152" t="s">
        <v>810</v>
      </c>
      <c r="C245" s="149" t="s">
        <v>573</v>
      </c>
      <c r="D245" s="149" t="str">
        <f t="shared" si="4"/>
        <v>ILAVE / ESCOLLAYA / JISCULLAYA</v>
      </c>
      <c r="E245" s="149" t="s">
        <v>175</v>
      </c>
      <c r="F245" s="149" t="s">
        <v>811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812</v>
      </c>
      <c r="B246" s="152" t="s">
        <v>813</v>
      </c>
      <c r="C246" s="149" t="s">
        <v>573</v>
      </c>
      <c r="D246" s="149" t="str">
        <f t="shared" si="4"/>
        <v>ILAVE / QUELCAHUECCO</v>
      </c>
      <c r="E246" s="149" t="s">
        <v>175</v>
      </c>
      <c r="F246" s="149" t="s">
        <v>814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815</v>
      </c>
      <c r="B247" s="152" t="s">
        <v>816</v>
      </c>
      <c r="C247" s="149" t="s">
        <v>573</v>
      </c>
      <c r="D247" s="149" t="str">
        <f t="shared" si="4"/>
        <v>ILAVE / SANTA MARIA</v>
      </c>
      <c r="E247" s="149" t="s">
        <v>175</v>
      </c>
      <c r="F247" s="149" t="s">
        <v>439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817</v>
      </c>
      <c r="B248" s="152" t="s">
        <v>818</v>
      </c>
      <c r="C248" s="149" t="s">
        <v>573</v>
      </c>
      <c r="D248" s="149" t="str">
        <f t="shared" si="4"/>
        <v>PILCUYO / JALLUYO</v>
      </c>
      <c r="E248" s="149" t="s">
        <v>182</v>
      </c>
      <c r="F248" s="149" t="s">
        <v>428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819</v>
      </c>
      <c r="B249" s="152" t="s">
        <v>820</v>
      </c>
      <c r="C249" s="149" t="s">
        <v>573</v>
      </c>
      <c r="D249" s="149" t="str">
        <f t="shared" si="4"/>
        <v>PILCUYO / PILCUYO</v>
      </c>
      <c r="E249" s="149" t="s">
        <v>182</v>
      </c>
      <c r="F249" s="149" t="s">
        <v>182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821</v>
      </c>
      <c r="B250" s="152" t="s">
        <v>822</v>
      </c>
      <c r="C250" s="149" t="s">
        <v>573</v>
      </c>
      <c r="D250" s="149" t="str">
        <f t="shared" si="4"/>
        <v>CONDURIRI / CHIUTIRI HACIENDA</v>
      </c>
      <c r="E250" s="149" t="s">
        <v>196</v>
      </c>
      <c r="F250" s="149" t="s">
        <v>823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824</v>
      </c>
      <c r="B251" s="152" t="s">
        <v>825</v>
      </c>
      <c r="C251" s="149" t="s">
        <v>573</v>
      </c>
      <c r="D251" s="149" t="str">
        <f t="shared" si="4"/>
        <v>ILAVE / CCORPA FLORES</v>
      </c>
      <c r="E251" s="149" t="s">
        <v>175</v>
      </c>
      <c r="F251" s="149" t="s">
        <v>826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827</v>
      </c>
      <c r="B252" s="152" t="s">
        <v>828</v>
      </c>
      <c r="C252" s="149" t="s">
        <v>573</v>
      </c>
      <c r="D252" s="149" t="str">
        <f t="shared" si="4"/>
        <v>ILAVE / CALACOTA</v>
      </c>
      <c r="E252" s="149" t="s">
        <v>175</v>
      </c>
      <c r="F252" s="149" t="s">
        <v>389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829</v>
      </c>
      <c r="B253" s="152" t="s">
        <v>830</v>
      </c>
      <c r="C253" s="149" t="s">
        <v>573</v>
      </c>
      <c r="D253" s="149" t="str">
        <f t="shared" si="4"/>
        <v>CAPAZO / PATJATA</v>
      </c>
      <c r="E253" s="149" t="s">
        <v>273</v>
      </c>
      <c r="F253" s="149" t="s">
        <v>831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832</v>
      </c>
      <c r="B254" s="152" t="s">
        <v>833</v>
      </c>
      <c r="C254" s="149" t="s">
        <v>573</v>
      </c>
      <c r="D254" s="149" t="str">
        <f t="shared" si="4"/>
        <v>PILCUYO / PACCO CUSULLANA</v>
      </c>
      <c r="E254" s="149" t="s">
        <v>182</v>
      </c>
      <c r="F254" s="149" t="s">
        <v>419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834</v>
      </c>
      <c r="B255" s="152" t="s">
        <v>835</v>
      </c>
      <c r="C255" s="149" t="s">
        <v>573</v>
      </c>
      <c r="D255" s="149" t="str">
        <f t="shared" si="4"/>
        <v>SANTA ROSA / PROVIDENCIA</v>
      </c>
      <c r="E255" s="149" t="s">
        <v>186</v>
      </c>
      <c r="F255" s="149" t="s">
        <v>422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836</v>
      </c>
      <c r="B256" s="152" t="s">
        <v>837</v>
      </c>
      <c r="C256" s="149" t="s">
        <v>573</v>
      </c>
      <c r="D256" s="149" t="str">
        <f t="shared" si="4"/>
        <v>ILAVE / MULLA FACIRI</v>
      </c>
      <c r="E256" s="149" t="s">
        <v>175</v>
      </c>
      <c r="F256" s="149" t="s">
        <v>838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839</v>
      </c>
      <c r="B257" s="152" t="s">
        <v>840</v>
      </c>
      <c r="C257" s="149" t="s">
        <v>573</v>
      </c>
      <c r="D257" s="149" t="str">
        <f t="shared" si="4"/>
        <v>PILCUYO / QUISPEMAQUERA</v>
      </c>
      <c r="E257" s="149" t="s">
        <v>182</v>
      </c>
      <c r="F257" s="149" t="s">
        <v>841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842</v>
      </c>
      <c r="B258" s="152" t="s">
        <v>843</v>
      </c>
      <c r="C258" s="149" t="s">
        <v>573</v>
      </c>
      <c r="D258" s="149" t="str">
        <f t="shared" si="4"/>
        <v>ILAVE / SAN MIGUEL</v>
      </c>
      <c r="E258" s="149" t="s">
        <v>175</v>
      </c>
      <c r="F258" s="149" t="s">
        <v>190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844</v>
      </c>
      <c r="B259" s="152">
        <v>71543</v>
      </c>
      <c r="C259" s="149" t="s">
        <v>573</v>
      </c>
      <c r="D259" s="149" t="str">
        <f t="shared" si="4"/>
        <v>CAPAZO / TUPALA HACIENDA</v>
      </c>
      <c r="E259" s="149" t="s">
        <v>273</v>
      </c>
      <c r="F259" s="149" t="s">
        <v>518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844</v>
      </c>
      <c r="B260" s="152" t="s">
        <v>845</v>
      </c>
      <c r="C260" s="149" t="s">
        <v>573</v>
      </c>
      <c r="D260" s="149" t="str">
        <f t="shared" si="4"/>
        <v>CAPAZO / SAN SALVADOR TIRACCOLLO</v>
      </c>
      <c r="E260" s="149" t="s">
        <v>273</v>
      </c>
      <c r="F260" s="149" t="s">
        <v>846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847</v>
      </c>
      <c r="B261" s="152" t="s">
        <v>848</v>
      </c>
      <c r="C261" s="149" t="s">
        <v>573</v>
      </c>
      <c r="D261" s="149" t="str">
        <f t="shared" si="4"/>
        <v>ILAVE / PAMAYA</v>
      </c>
      <c r="E261" s="149" t="s">
        <v>175</v>
      </c>
      <c r="F261" s="149" t="s">
        <v>849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850</v>
      </c>
      <c r="B262" s="152" t="s">
        <v>851</v>
      </c>
      <c r="C262" s="149" t="s">
        <v>573</v>
      </c>
      <c r="D262" s="149" t="str">
        <f t="shared" si="4"/>
        <v>CONDURIRI / SICUNI KAMANI</v>
      </c>
      <c r="E262" s="149" t="s">
        <v>196</v>
      </c>
      <c r="F262" s="149" t="s">
        <v>852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853</v>
      </c>
      <c r="B263" s="152" t="s">
        <v>854</v>
      </c>
      <c r="C263" s="149" t="s">
        <v>573</v>
      </c>
      <c r="D263" s="149" t="str">
        <f t="shared" si="4"/>
        <v>ILAVE / BALSABE</v>
      </c>
      <c r="E263" s="149" t="s">
        <v>175</v>
      </c>
      <c r="F263" s="149" t="s">
        <v>855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856</v>
      </c>
      <c r="B264" s="152" t="s">
        <v>248</v>
      </c>
      <c r="C264" s="149" t="s">
        <v>857</v>
      </c>
      <c r="D264" s="149" t="str">
        <f>CONCATENATE(E264," / ",F264)</f>
        <v>PILCUYO / ACCASO</v>
      </c>
      <c r="E264" s="149" t="s">
        <v>182</v>
      </c>
      <c r="F264" s="149" t="s">
        <v>248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858</v>
      </c>
      <c r="B265" s="152" t="s">
        <v>859</v>
      </c>
      <c r="C265" s="149" t="s">
        <v>857</v>
      </c>
      <c r="D265" s="149" t="str">
        <f t="shared" ref="D265:D296" si="5">CONCATENATE(E265," / ",F265)</f>
        <v>ILAVE / CHUCARAYA</v>
      </c>
      <c r="E265" s="149" t="s">
        <v>175</v>
      </c>
      <c r="F265" s="149" t="s">
        <v>239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860</v>
      </c>
      <c r="B266" s="152" t="s">
        <v>861</v>
      </c>
      <c r="C266" s="149" t="s">
        <v>857</v>
      </c>
      <c r="D266" s="149" t="str">
        <f t="shared" si="5"/>
        <v>ILAVE / CANGALLE</v>
      </c>
      <c r="E266" s="149" t="s">
        <v>175</v>
      </c>
      <c r="F266" s="149" t="s">
        <v>591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862</v>
      </c>
      <c r="B267" s="152" t="s">
        <v>274</v>
      </c>
      <c r="C267" s="149" t="s">
        <v>857</v>
      </c>
      <c r="D267" s="149" t="str">
        <f t="shared" si="5"/>
        <v>CAPAZO / CAPASO</v>
      </c>
      <c r="E267" s="149" t="s">
        <v>273</v>
      </c>
      <c r="F267" s="149" t="s">
        <v>274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863</v>
      </c>
      <c r="B268" s="152" t="s">
        <v>864</v>
      </c>
      <c r="C268" s="149" t="s">
        <v>857</v>
      </c>
      <c r="D268" s="149" t="str">
        <f t="shared" si="5"/>
        <v>ILAVE / PHARATA COPANI</v>
      </c>
      <c r="E268" s="149" t="s">
        <v>175</v>
      </c>
      <c r="F268" s="149" t="s">
        <v>289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865</v>
      </c>
      <c r="B269" s="152" t="s">
        <v>866</v>
      </c>
      <c r="C269" s="149" t="s">
        <v>857</v>
      </c>
      <c r="D269" s="149" t="str">
        <f t="shared" si="5"/>
        <v>PILCUYO / 24 DE NOVIEMBRE</v>
      </c>
      <c r="E269" s="149" t="s">
        <v>182</v>
      </c>
      <c r="F269" s="149" t="s">
        <v>867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868</v>
      </c>
      <c r="B270" s="152" t="s">
        <v>225</v>
      </c>
      <c r="C270" s="149" t="s">
        <v>857</v>
      </c>
      <c r="D270" s="149" t="str">
        <f t="shared" si="5"/>
        <v>ILAVE / CHIJICHAYA</v>
      </c>
      <c r="E270" s="149" t="s">
        <v>175</v>
      </c>
      <c r="F270" s="149" t="s">
        <v>225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869</v>
      </c>
      <c r="B271" s="152" t="s">
        <v>870</v>
      </c>
      <c r="C271" s="149" t="s">
        <v>857</v>
      </c>
      <c r="D271" s="149" t="str">
        <f t="shared" si="5"/>
        <v>ILAVE / JACHOCCO HUARACCO</v>
      </c>
      <c r="E271" s="149" t="s">
        <v>175</v>
      </c>
      <c r="F271" s="149" t="s">
        <v>304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871</v>
      </c>
      <c r="B272" s="152" t="s">
        <v>872</v>
      </c>
      <c r="C272" s="149" t="s">
        <v>857</v>
      </c>
      <c r="D272" s="149" t="str">
        <f t="shared" si="5"/>
        <v>ILAVE / YACANGO CENTRAL</v>
      </c>
      <c r="E272" s="149" t="s">
        <v>175</v>
      </c>
      <c r="F272" s="149" t="s">
        <v>588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873</v>
      </c>
      <c r="B273" s="152" t="s">
        <v>874</v>
      </c>
      <c r="C273" s="149" t="s">
        <v>857</v>
      </c>
      <c r="D273" s="149" t="str">
        <f t="shared" si="5"/>
        <v>ILAVE / CAMECACHI</v>
      </c>
      <c r="E273" s="149" t="s">
        <v>175</v>
      </c>
      <c r="F273" s="149" t="s">
        <v>230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875</v>
      </c>
      <c r="B274" s="152" t="s">
        <v>876</v>
      </c>
      <c r="C274" s="149" t="s">
        <v>857</v>
      </c>
      <c r="D274" s="149" t="str">
        <f t="shared" si="5"/>
        <v>ILAVE / CHIJUYO</v>
      </c>
      <c r="E274" s="149" t="s">
        <v>175</v>
      </c>
      <c r="F274" s="149" t="s">
        <v>877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878</v>
      </c>
      <c r="B275" s="152" t="s">
        <v>157</v>
      </c>
      <c r="C275" s="149" t="s">
        <v>857</v>
      </c>
      <c r="D275" s="149" t="str">
        <f t="shared" si="5"/>
        <v>ILAVE / SAN MIGUEL</v>
      </c>
      <c r="E275" s="149" t="s">
        <v>175</v>
      </c>
      <c r="F275" s="149" t="s">
        <v>190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879</v>
      </c>
      <c r="B276" s="152" t="s">
        <v>880</v>
      </c>
      <c r="C276" s="149" t="s">
        <v>857</v>
      </c>
      <c r="D276" s="149" t="str">
        <f t="shared" si="5"/>
        <v>SANTA ROSA / MAZO CRUZ</v>
      </c>
      <c r="E276" s="149" t="s">
        <v>186</v>
      </c>
      <c r="F276" s="149" t="s">
        <v>881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882</v>
      </c>
      <c r="B277" s="152" t="s">
        <v>883</v>
      </c>
      <c r="C277" s="149" t="s">
        <v>857</v>
      </c>
      <c r="D277" s="149" t="str">
        <f t="shared" si="5"/>
        <v>PILCUYO / CHIPANA</v>
      </c>
      <c r="E277" s="149" t="s">
        <v>182</v>
      </c>
      <c r="F277" s="149" t="s">
        <v>211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884</v>
      </c>
      <c r="B278" s="152" t="s">
        <v>885</v>
      </c>
      <c r="C278" s="149" t="s">
        <v>857</v>
      </c>
      <c r="D278" s="149" t="str">
        <f t="shared" si="5"/>
        <v>ILAVE / ROSACANI</v>
      </c>
      <c r="E278" s="149" t="s">
        <v>175</v>
      </c>
      <c r="F278" s="149" t="s">
        <v>315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886</v>
      </c>
      <c r="B279" s="152" t="s">
        <v>887</v>
      </c>
      <c r="C279" s="149" t="s">
        <v>857</v>
      </c>
      <c r="D279" s="149" t="str">
        <f t="shared" si="5"/>
        <v>PILCUYO / MAQUERCOTA</v>
      </c>
      <c r="E279" s="149" t="s">
        <v>182</v>
      </c>
      <c r="F279" s="149" t="s">
        <v>233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888</v>
      </c>
      <c r="B280" s="152" t="s">
        <v>889</v>
      </c>
      <c r="C280" s="149" t="s">
        <v>857</v>
      </c>
      <c r="D280" s="149" t="str">
        <f t="shared" si="5"/>
        <v>ILAVE / CALLATA</v>
      </c>
      <c r="E280" s="149" t="s">
        <v>175</v>
      </c>
      <c r="F280" s="149" t="s">
        <v>267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890</v>
      </c>
      <c r="B281" s="152" t="s">
        <v>891</v>
      </c>
      <c r="C281" s="149" t="s">
        <v>857</v>
      </c>
      <c r="D281" s="149" t="str">
        <f t="shared" si="5"/>
        <v>PILCUYO / CACHI PUCARA</v>
      </c>
      <c r="E281" s="149" t="s">
        <v>182</v>
      </c>
      <c r="F281" s="149" t="s">
        <v>892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893</v>
      </c>
      <c r="B282" s="152" t="s">
        <v>894</v>
      </c>
      <c r="C282" s="149" t="s">
        <v>857</v>
      </c>
      <c r="D282" s="149" t="str">
        <f t="shared" si="5"/>
        <v>PILCUYO / INCAPIURA</v>
      </c>
      <c r="E282" s="149" t="s">
        <v>182</v>
      </c>
      <c r="F282" s="149" t="s">
        <v>895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896</v>
      </c>
      <c r="B283" s="152" t="s">
        <v>897</v>
      </c>
      <c r="C283" s="149" t="s">
        <v>857</v>
      </c>
      <c r="D283" s="149" t="str">
        <f t="shared" si="5"/>
        <v>PILCUYO / HUAYLLATA</v>
      </c>
      <c r="E283" s="149" t="s">
        <v>182</v>
      </c>
      <c r="F283" s="149" t="s">
        <v>416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898</v>
      </c>
      <c r="B284" s="152" t="s">
        <v>899</v>
      </c>
      <c r="C284" s="149" t="s">
        <v>857</v>
      </c>
      <c r="D284" s="149" t="str">
        <f t="shared" si="5"/>
        <v>ILAVE / SANTA BARBARA</v>
      </c>
      <c r="E284" s="149" t="s">
        <v>175</v>
      </c>
      <c r="F284" s="149" t="s">
        <v>257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900</v>
      </c>
      <c r="B285" s="152" t="s">
        <v>901</v>
      </c>
      <c r="C285" s="149" t="s">
        <v>857</v>
      </c>
      <c r="D285" s="149" t="str">
        <f t="shared" si="5"/>
        <v>ILAVE / SANTA ROSA DE HUAYLLATA</v>
      </c>
      <c r="E285" s="149" t="s">
        <v>175</v>
      </c>
      <c r="F285" s="149" t="s">
        <v>383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902</v>
      </c>
      <c r="B286" s="152" t="s">
        <v>903</v>
      </c>
      <c r="C286" s="149" t="s">
        <v>857</v>
      </c>
      <c r="D286" s="149" t="str">
        <f t="shared" si="5"/>
        <v>ILAVE / JOSE CARLOS MARIATEGUI</v>
      </c>
      <c r="E286" s="149" t="s">
        <v>175</v>
      </c>
      <c r="F286" s="149" t="s">
        <v>157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904</v>
      </c>
      <c r="B287" s="152" t="s">
        <v>905</v>
      </c>
      <c r="C287" s="149" t="s">
        <v>857</v>
      </c>
      <c r="D287" s="149" t="str">
        <f t="shared" si="5"/>
        <v>ILAVE / BELLAVISTA</v>
      </c>
      <c r="E287" s="149" t="s">
        <v>175</v>
      </c>
      <c r="F287" s="149" t="s">
        <v>180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906</v>
      </c>
      <c r="B288" s="152" t="s">
        <v>422</v>
      </c>
      <c r="C288" s="149" t="s">
        <v>857</v>
      </c>
      <c r="D288" s="149" t="str">
        <f t="shared" si="5"/>
        <v>SANTA ROSA / AJIPINCUCHO</v>
      </c>
      <c r="E288" s="149" t="s">
        <v>186</v>
      </c>
      <c r="F288" s="149" t="s">
        <v>907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908</v>
      </c>
      <c r="B289" s="152" t="s">
        <v>909</v>
      </c>
      <c r="C289" s="149" t="s">
        <v>857</v>
      </c>
      <c r="D289" s="149" t="str">
        <f t="shared" si="5"/>
        <v>ILAVE / CHECCA</v>
      </c>
      <c r="E289" s="149" t="s">
        <v>175</v>
      </c>
      <c r="F289" s="149" t="s">
        <v>251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910</v>
      </c>
      <c r="B290" s="152" t="s">
        <v>451</v>
      </c>
      <c r="C290" s="149" t="s">
        <v>857</v>
      </c>
      <c r="D290" s="149" t="str">
        <f t="shared" si="5"/>
        <v>CAPAZO / ANCOMARCA</v>
      </c>
      <c r="E290" s="149" t="s">
        <v>273</v>
      </c>
      <c r="F290" s="149" t="s">
        <v>766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911</v>
      </c>
      <c r="B291" s="152" t="s">
        <v>186</v>
      </c>
      <c r="C291" s="149" t="s">
        <v>857</v>
      </c>
      <c r="D291" s="149" t="str">
        <f t="shared" si="5"/>
        <v>SANTA ROSA / SANTA ROSA</v>
      </c>
      <c r="E291" s="149" t="s">
        <v>186</v>
      </c>
      <c r="F291" s="149" t="s">
        <v>186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912</v>
      </c>
      <c r="B292" s="152" t="s">
        <v>318</v>
      </c>
      <c r="C292" s="149" t="s">
        <v>857</v>
      </c>
      <c r="D292" s="149" t="str">
        <f t="shared" si="5"/>
        <v>ILAVE / SIRAYA</v>
      </c>
      <c r="E292" s="149" t="s">
        <v>175</v>
      </c>
      <c r="F292" s="149" t="s">
        <v>318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913</v>
      </c>
      <c r="B293" s="152" t="s">
        <v>914</v>
      </c>
      <c r="C293" s="149" t="s">
        <v>857</v>
      </c>
      <c r="D293" s="149" t="str">
        <f t="shared" si="5"/>
        <v>ILAVE / TIUTIRI</v>
      </c>
      <c r="E293" s="149" t="s">
        <v>175</v>
      </c>
      <c r="F293" s="149" t="s">
        <v>915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916</v>
      </c>
      <c r="B294" s="152" t="s">
        <v>917</v>
      </c>
      <c r="C294" s="149" t="s">
        <v>857</v>
      </c>
      <c r="D294" s="149" t="str">
        <f t="shared" si="5"/>
        <v>CONDURIRI / CONDURIRI</v>
      </c>
      <c r="E294" s="149" t="s">
        <v>196</v>
      </c>
      <c r="F294" s="149" t="s">
        <v>196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918</v>
      </c>
      <c r="B295" s="152" t="s">
        <v>919</v>
      </c>
      <c r="C295" s="149" t="s">
        <v>857</v>
      </c>
      <c r="D295" s="149" t="str">
        <f t="shared" si="5"/>
        <v>CAPAZO / TUPALA HACIENDA</v>
      </c>
      <c r="E295" s="149" t="s">
        <v>273</v>
      </c>
      <c r="F295" s="149" t="s">
        <v>518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920</v>
      </c>
      <c r="B296" s="152" t="s">
        <v>242</v>
      </c>
      <c r="C296" s="149" t="s">
        <v>857</v>
      </c>
      <c r="D296" s="149" t="str">
        <f t="shared" si="5"/>
        <v>ILAVE / ULLACACHI</v>
      </c>
      <c r="E296" s="149" t="s">
        <v>175</v>
      </c>
      <c r="F296" s="149" t="s">
        <v>242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2024-09-03T01:54:41Z</cp:lastPrinted>
  <dcterms:created xsi:type="dcterms:W3CDTF">2015-08-19T20:44:55Z</dcterms:created>
  <dcterms:modified xsi:type="dcterms:W3CDTF">2024-09-05T04:28:24Z</dcterms:modified>
</cp:coreProperties>
</file>