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SB 2024\ASISTENCIA 2024\"/>
    </mc:Choice>
  </mc:AlternateContent>
  <bookViews>
    <workbookView xWindow="0" yWindow="0" windowWidth="20490" windowHeight="8445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ASISTENCIA!$A$1:$BN$175</definedName>
    <definedName name="_xlnm.Print_Area" localSheetId="4">'HORAS EFECTIVAS'!$A$1:$BE$54</definedName>
    <definedName name="_xlnm.Print_Area" localSheetId="2">'REPORTE CONSOLIDADO'!$A$1:$BS$155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M12" i="4" l="1"/>
  <c r="E23" i="8" l="1"/>
  <c r="T14" i="8"/>
  <c r="T15" i="8"/>
  <c r="T16" i="8"/>
  <c r="T17" i="8"/>
  <c r="T18" i="8"/>
  <c r="T19" i="8"/>
  <c r="T20" i="8"/>
  <c r="T21" i="8"/>
  <c r="R14" i="8"/>
  <c r="R15" i="8"/>
  <c r="R16" i="8"/>
  <c r="R17" i="8"/>
  <c r="R18" i="8"/>
  <c r="R19" i="8"/>
  <c r="R20" i="8"/>
  <c r="R21" i="8"/>
  <c r="N14" i="8"/>
  <c r="N15" i="8"/>
  <c r="N16" i="8"/>
  <c r="N17" i="8"/>
  <c r="N18" i="8"/>
  <c r="N19" i="8"/>
  <c r="N20" i="8"/>
  <c r="N21" i="8"/>
  <c r="M14" i="8"/>
  <c r="M15" i="8"/>
  <c r="M16" i="8"/>
  <c r="M17" i="8"/>
  <c r="M18" i="8"/>
  <c r="M19" i="8"/>
  <c r="M20" i="8"/>
  <c r="M21" i="8"/>
  <c r="L14" i="8"/>
  <c r="L15" i="8"/>
  <c r="L16" i="8"/>
  <c r="L17" i="8"/>
  <c r="L18" i="8"/>
  <c r="L19" i="8"/>
  <c r="L20" i="8"/>
  <c r="L21" i="8"/>
  <c r="L5" i="4" l="1"/>
  <c r="X5" i="4"/>
  <c r="F6" i="4"/>
  <c r="F7" i="4"/>
  <c r="N8" i="4"/>
  <c r="C13" i="4"/>
  <c r="B13" i="4" s="1"/>
  <c r="C14" i="4"/>
  <c r="B14" i="4" s="1"/>
  <c r="A14" i="4" s="1"/>
  <c r="C20" i="4"/>
  <c r="B20" i="4" s="1"/>
  <c r="C21" i="4"/>
  <c r="B21" i="4" s="1"/>
  <c r="C24" i="4"/>
  <c r="B24" i="4" s="1"/>
  <c r="A24" i="4" s="1"/>
  <c r="AN24" i="4"/>
  <c r="C25" i="4"/>
  <c r="B25" i="4" s="1"/>
  <c r="A25" i="4" s="1"/>
  <c r="AN25" i="4"/>
  <c r="C26" i="4"/>
  <c r="B26" i="4" s="1"/>
  <c r="A26" i="4" s="1"/>
  <c r="AN26" i="4"/>
  <c r="C27" i="4"/>
  <c r="B27" i="4" s="1"/>
  <c r="A27" i="4" s="1"/>
  <c r="AN27" i="4"/>
  <c r="C28" i="4"/>
  <c r="B28" i="4" s="1"/>
  <c r="A28" i="4" s="1"/>
  <c r="AN28" i="4"/>
  <c r="C29" i="4"/>
  <c r="B29" i="4" s="1"/>
  <c r="A29" i="4" s="1"/>
  <c r="AN29" i="4"/>
  <c r="C30" i="4"/>
  <c r="B30" i="4" s="1"/>
  <c r="A30" i="4" s="1"/>
  <c r="AN30" i="4"/>
  <c r="C31" i="4"/>
  <c r="B31" i="4" s="1"/>
  <c r="A31" i="4" s="1"/>
  <c r="AN31" i="4"/>
  <c r="C32" i="4"/>
  <c r="B32" i="4" s="1"/>
  <c r="A32" i="4" s="1"/>
  <c r="AN32" i="4"/>
  <c r="C33" i="4"/>
  <c r="B33" i="4" s="1"/>
  <c r="A33" i="4" s="1"/>
  <c r="AN33" i="4"/>
  <c r="C34" i="4"/>
  <c r="B34" i="4" s="1"/>
  <c r="A34" i="4" s="1"/>
  <c r="AN34" i="4"/>
  <c r="C35" i="4"/>
  <c r="B35" i="4" s="1"/>
  <c r="A35" i="4" s="1"/>
  <c r="AN35" i="4"/>
  <c r="C36" i="4"/>
  <c r="B36" i="4" s="1"/>
  <c r="A36" i="4" s="1"/>
  <c r="AN36" i="4"/>
  <c r="C37" i="4"/>
  <c r="B37" i="4" s="1"/>
  <c r="A37" i="4" s="1"/>
  <c r="AN37" i="4"/>
  <c r="C38" i="4"/>
  <c r="B38" i="4" s="1"/>
  <c r="A38" i="4" s="1"/>
  <c r="AN38" i="4"/>
  <c r="C39" i="4"/>
  <c r="B39" i="4" s="1"/>
  <c r="A39" i="4" s="1"/>
  <c r="AN39" i="4"/>
  <c r="C40" i="4"/>
  <c r="B40" i="4" s="1"/>
  <c r="A40" i="4" s="1"/>
  <c r="AN40" i="4"/>
  <c r="C41" i="4"/>
  <c r="B41" i="4" s="1"/>
  <c r="A41" i="4" s="1"/>
  <c r="AN41" i="4"/>
  <c r="C42" i="4"/>
  <c r="B42" i="4" s="1"/>
  <c r="A42" i="4" s="1"/>
  <c r="AN42" i="4"/>
  <c r="C43" i="4"/>
  <c r="B43" i="4" s="1"/>
  <c r="A43" i="4" s="1"/>
  <c r="AN43" i="4"/>
  <c r="C44" i="4"/>
  <c r="B44" i="4" s="1"/>
  <c r="A44" i="4" s="1"/>
  <c r="AN44" i="4"/>
  <c r="B45" i="4"/>
  <c r="A45" i="4" s="1"/>
  <c r="AN45" i="4"/>
  <c r="B46" i="4"/>
  <c r="A46" i="4" s="1"/>
  <c r="AN46" i="4"/>
  <c r="B47" i="4"/>
  <c r="A47" i="4" s="1"/>
  <c r="AN47" i="4"/>
  <c r="B48" i="4"/>
  <c r="A48" i="4" s="1"/>
  <c r="AN48" i="4"/>
  <c r="B49" i="4"/>
  <c r="A49" i="4" s="1"/>
  <c r="AN49" i="4"/>
  <c r="B50" i="4"/>
  <c r="A50" i="4" s="1"/>
  <c r="AN50" i="4"/>
  <c r="B51" i="4"/>
  <c r="A51" i="4" s="1"/>
  <c r="AN51" i="4"/>
  <c r="B52" i="4"/>
  <c r="A52" i="4" s="1"/>
  <c r="AN52" i="4"/>
  <c r="B53" i="4"/>
  <c r="A53" i="4" s="1"/>
  <c r="AN53" i="4"/>
  <c r="B54" i="4"/>
  <c r="A54" i="4" s="1"/>
  <c r="AN54" i="4"/>
  <c r="B55" i="4"/>
  <c r="A55" i="4" s="1"/>
  <c r="AN55" i="4"/>
  <c r="B56" i="4"/>
  <c r="A56" i="4" s="1"/>
  <c r="AN56" i="4"/>
  <c r="B57" i="4"/>
  <c r="A57" i="4" s="1"/>
  <c r="AN57" i="4"/>
  <c r="B58" i="4"/>
  <c r="A58" i="4" s="1"/>
  <c r="AN58" i="4"/>
  <c r="B59" i="4"/>
  <c r="A59" i="4" s="1"/>
  <c r="AN59" i="4"/>
  <c r="B60" i="4"/>
  <c r="A60" i="4" s="1"/>
  <c r="AN60" i="4"/>
  <c r="B61" i="4"/>
  <c r="A61" i="4" s="1"/>
  <c r="AN61" i="4"/>
  <c r="B62" i="4"/>
  <c r="A62" i="4" s="1"/>
  <c r="AN62" i="4"/>
  <c r="B63" i="4"/>
  <c r="A63" i="4" s="1"/>
  <c r="AN63" i="4"/>
  <c r="B64" i="4"/>
  <c r="A64" i="4" s="1"/>
  <c r="AN64" i="4"/>
  <c r="B65" i="4"/>
  <c r="A65" i="4" s="1"/>
  <c r="AN65" i="4"/>
  <c r="B66" i="4"/>
  <c r="A66" i="4" s="1"/>
  <c r="AN66" i="4"/>
  <c r="B67" i="4"/>
  <c r="A67" i="4" s="1"/>
  <c r="AN67" i="4"/>
  <c r="B68" i="4"/>
  <c r="A68" i="4" s="1"/>
  <c r="AN68" i="4"/>
  <c r="B69" i="4"/>
  <c r="A69" i="4" s="1"/>
  <c r="AN69" i="4"/>
  <c r="B70" i="4"/>
  <c r="A70" i="4" s="1"/>
  <c r="AN70" i="4"/>
  <c r="B71" i="4"/>
  <c r="A71" i="4" s="1"/>
  <c r="AN71" i="4"/>
  <c r="B72" i="4"/>
  <c r="A72" i="4" s="1"/>
  <c r="AN72" i="4"/>
  <c r="B73" i="4"/>
  <c r="A73" i="4" s="1"/>
  <c r="AN73" i="4"/>
  <c r="B74" i="4"/>
  <c r="A74" i="4" s="1"/>
  <c r="AN74" i="4"/>
  <c r="B75" i="4"/>
  <c r="A75" i="4" s="1"/>
  <c r="AN75" i="4"/>
  <c r="B76" i="4"/>
  <c r="A76" i="4" s="1"/>
  <c r="AN76" i="4"/>
  <c r="B77" i="4"/>
  <c r="A77" i="4" s="1"/>
  <c r="AN77" i="4"/>
  <c r="B78" i="4"/>
  <c r="A78" i="4" s="1"/>
  <c r="AN78" i="4"/>
  <c r="B79" i="4"/>
  <c r="A79" i="4" s="1"/>
  <c r="AN79" i="4"/>
  <c r="B80" i="4"/>
  <c r="A80" i="4" s="1"/>
  <c r="AN80" i="4"/>
  <c r="B81" i="4"/>
  <c r="A81" i="4" s="1"/>
  <c r="AN81" i="4"/>
  <c r="B82" i="4"/>
  <c r="A82" i="4" s="1"/>
  <c r="AN82" i="4"/>
  <c r="B83" i="4"/>
  <c r="A83" i="4" s="1"/>
  <c r="AN83" i="4"/>
  <c r="B84" i="4"/>
  <c r="A84" i="4" s="1"/>
  <c r="AN84" i="4"/>
  <c r="B85" i="4"/>
  <c r="A85" i="4" s="1"/>
  <c r="AN85" i="4"/>
  <c r="B86" i="4"/>
  <c r="A86" i="4" s="1"/>
  <c r="AN86" i="4"/>
  <c r="B87" i="4"/>
  <c r="A87" i="4" s="1"/>
  <c r="AN87" i="4"/>
  <c r="B88" i="4"/>
  <c r="A88" i="4" s="1"/>
  <c r="AN88" i="4"/>
  <c r="B89" i="4"/>
  <c r="A89" i="4" s="1"/>
  <c r="AN89" i="4"/>
  <c r="B90" i="4"/>
  <c r="A90" i="4" s="1"/>
  <c r="AN90" i="4"/>
  <c r="B91" i="4"/>
  <c r="A91" i="4" s="1"/>
  <c r="AN91" i="4"/>
  <c r="B92" i="4"/>
  <c r="A92" i="4" s="1"/>
  <c r="AN92" i="4"/>
  <c r="B93" i="4"/>
  <c r="A93" i="4" s="1"/>
  <c r="AN93" i="4"/>
  <c r="B94" i="4"/>
  <c r="A94" i="4" s="1"/>
  <c r="AN94" i="4"/>
  <c r="B95" i="4"/>
  <c r="A95" i="4" s="1"/>
  <c r="AN95" i="4"/>
  <c r="B96" i="4"/>
  <c r="A96" i="4" s="1"/>
  <c r="AN96" i="4"/>
  <c r="B97" i="4"/>
  <c r="A97" i="4" s="1"/>
  <c r="AN97" i="4"/>
  <c r="B98" i="4"/>
  <c r="A98" i="4" s="1"/>
  <c r="AN98" i="4"/>
  <c r="B99" i="4"/>
  <c r="A99" i="4" s="1"/>
  <c r="AN99" i="4"/>
  <c r="B100" i="4"/>
  <c r="A100" i="4" s="1"/>
  <c r="AN100" i="4"/>
  <c r="B101" i="4"/>
  <c r="A101" i="4" s="1"/>
  <c r="AN101" i="4"/>
  <c r="B102" i="4"/>
  <c r="A102" i="4" s="1"/>
  <c r="AN102" i="4"/>
  <c r="B103" i="4"/>
  <c r="A103" i="4" s="1"/>
  <c r="AN103" i="4"/>
  <c r="B104" i="4"/>
  <c r="A104" i="4" s="1"/>
  <c r="AN104" i="4"/>
  <c r="B105" i="4"/>
  <c r="A105" i="4" s="1"/>
  <c r="AN105" i="4"/>
  <c r="B106" i="4"/>
  <c r="A106" i="4" s="1"/>
  <c r="AN106" i="4"/>
  <c r="B107" i="4"/>
  <c r="A107" i="4" s="1"/>
  <c r="AN107" i="4"/>
  <c r="B108" i="4"/>
  <c r="A108" i="4" s="1"/>
  <c r="AN108" i="4"/>
  <c r="B109" i="4"/>
  <c r="A109" i="4" s="1"/>
  <c r="AN109" i="4"/>
  <c r="B110" i="4"/>
  <c r="A110" i="4" s="1"/>
  <c r="AN110" i="4"/>
  <c r="B111" i="4"/>
  <c r="A111" i="4" s="1"/>
  <c r="AN111" i="4"/>
  <c r="B112" i="4"/>
  <c r="A112" i="4" s="1"/>
  <c r="AN112" i="4"/>
  <c r="B113" i="4"/>
  <c r="A113" i="4" s="1"/>
  <c r="AN113" i="4"/>
  <c r="B114" i="4"/>
  <c r="A114" i="4" s="1"/>
  <c r="AN114" i="4"/>
  <c r="B115" i="4"/>
  <c r="A115" i="4" s="1"/>
  <c r="AN115" i="4"/>
  <c r="B116" i="4"/>
  <c r="A116" i="4" s="1"/>
  <c r="AN116" i="4"/>
  <c r="B117" i="4"/>
  <c r="A117" i="4" s="1"/>
  <c r="AN117" i="4"/>
  <c r="B118" i="4"/>
  <c r="A118" i="4" s="1"/>
  <c r="AN118" i="4"/>
  <c r="B119" i="4"/>
  <c r="A119" i="4" s="1"/>
  <c r="AN119" i="4"/>
  <c r="B120" i="4"/>
  <c r="A120" i="4" s="1"/>
  <c r="AN120" i="4"/>
  <c r="B121" i="4"/>
  <c r="A121" i="4" s="1"/>
  <c r="AN121" i="4"/>
  <c r="B122" i="4"/>
  <c r="A122" i="4" s="1"/>
  <c r="AN122" i="4"/>
  <c r="B123" i="4"/>
  <c r="A123" i="4" s="1"/>
  <c r="AN123" i="4"/>
  <c r="B124" i="4"/>
  <c r="A124" i="4" s="1"/>
  <c r="AN124" i="4"/>
  <c r="B125" i="4"/>
  <c r="A125" i="4" s="1"/>
  <c r="AN125" i="4"/>
  <c r="B126" i="4"/>
  <c r="A126" i="4" s="1"/>
  <c r="AN126" i="4"/>
  <c r="B127" i="4"/>
  <c r="A127" i="4" s="1"/>
  <c r="AN127" i="4"/>
  <c r="B128" i="4"/>
  <c r="A128" i="4" s="1"/>
  <c r="AN128" i="4"/>
  <c r="B129" i="4"/>
  <c r="A129" i="4" s="1"/>
  <c r="AN129" i="4"/>
  <c r="B130" i="4"/>
  <c r="A130" i="4" s="1"/>
  <c r="AN130" i="4"/>
  <c r="B131" i="4"/>
  <c r="A131" i="4" s="1"/>
  <c r="AN131" i="4"/>
  <c r="B132" i="4"/>
  <c r="A132" i="4" s="1"/>
  <c r="AN132" i="4"/>
  <c r="B133" i="4"/>
  <c r="A133" i="4" s="1"/>
  <c r="AN133" i="4"/>
  <c r="B134" i="4"/>
  <c r="A134" i="4" s="1"/>
  <c r="AN134" i="4"/>
  <c r="B135" i="4"/>
  <c r="A135" i="4" s="1"/>
  <c r="AN135" i="4"/>
  <c r="B136" i="4"/>
  <c r="A136" i="4" s="1"/>
  <c r="AN136" i="4"/>
  <c r="B137" i="4"/>
  <c r="A137" i="4" s="1"/>
  <c r="AN137" i="4"/>
  <c r="B138" i="4"/>
  <c r="A138" i="4" s="1"/>
  <c r="AN138" i="4"/>
  <c r="B139" i="4"/>
  <c r="A139" i="4" s="1"/>
  <c r="AN139" i="4"/>
  <c r="B140" i="4"/>
  <c r="A140" i="4" s="1"/>
  <c r="AN140" i="4"/>
  <c r="B141" i="4"/>
  <c r="A141" i="4" s="1"/>
  <c r="AN141" i="4"/>
  <c r="B142" i="4"/>
  <c r="A142" i="4" s="1"/>
  <c r="AN142" i="4"/>
  <c r="B143" i="4"/>
  <c r="A143" i="4" s="1"/>
  <c r="AN143" i="4"/>
  <c r="B144" i="4"/>
  <c r="A144" i="4" s="1"/>
  <c r="AN144" i="4"/>
  <c r="A145" i="4"/>
  <c r="B145" i="4"/>
  <c r="AN145" i="4"/>
  <c r="B146" i="4"/>
  <c r="A146" i="4" s="1"/>
  <c r="AN146" i="4"/>
  <c r="B147" i="4"/>
  <c r="A147" i="4" s="1"/>
  <c r="AN147" i="4"/>
  <c r="B148" i="4"/>
  <c r="A148" i="4" s="1"/>
  <c r="AN148" i="4"/>
  <c r="B149" i="4"/>
  <c r="A149" i="4" s="1"/>
  <c r="AN149" i="4"/>
  <c r="B150" i="4"/>
  <c r="A150" i="4" s="1"/>
  <c r="AN150" i="4"/>
  <c r="B151" i="4"/>
  <c r="A151" i="4" s="1"/>
  <c r="AN151" i="4"/>
  <c r="B152" i="4"/>
  <c r="A152" i="4" s="1"/>
  <c r="AN152" i="4"/>
  <c r="B153" i="4"/>
  <c r="A153" i="4" s="1"/>
  <c r="AN153" i="4"/>
  <c r="B154" i="4"/>
  <c r="A154" i="4" s="1"/>
  <c r="AN154" i="4"/>
  <c r="B155" i="4"/>
  <c r="A155" i="4" s="1"/>
  <c r="AN155" i="4"/>
  <c r="B156" i="4"/>
  <c r="A156" i="4" s="1"/>
  <c r="AN156" i="4"/>
  <c r="B157" i="4"/>
  <c r="A157" i="4" s="1"/>
  <c r="AN157" i="4"/>
  <c r="B158" i="4"/>
  <c r="A158" i="4" s="1"/>
  <c r="AN158" i="4"/>
  <c r="B159" i="4"/>
  <c r="A159" i="4" s="1"/>
  <c r="AN159" i="4"/>
  <c r="B160" i="4"/>
  <c r="A160" i="4" s="1"/>
  <c r="AN160" i="4"/>
  <c r="B161" i="4"/>
  <c r="A161" i="4" s="1"/>
  <c r="AN161" i="4"/>
  <c r="B162" i="4"/>
  <c r="A162" i="4" s="1"/>
  <c r="AN162" i="4"/>
  <c r="C163" i="4"/>
  <c r="B163" i="4" s="1"/>
  <c r="A163" i="4" s="1"/>
  <c r="AN163" i="4"/>
  <c r="B164" i="4"/>
  <c r="L13" i="8" l="1"/>
  <c r="M13" i="8"/>
  <c r="N13" i="8"/>
  <c r="R13" i="8"/>
  <c r="T13" i="8"/>
  <c r="L7" i="8" l="1"/>
  <c r="F8" i="8"/>
  <c r="AA5" i="8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A143" i="8" l="1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G5" i="8" l="1"/>
  <c r="F6" i="8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A144" i="8" l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R5" i="8" l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K12" i="4" s="1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N12" i="4" l="1"/>
  <c r="N13" i="4" s="1"/>
  <c r="V12" i="4"/>
  <c r="V13" i="4" s="1"/>
  <c r="AD12" i="4"/>
  <c r="AD13" i="4" s="1"/>
  <c r="J12" i="4"/>
  <c r="J13" i="4" s="1"/>
  <c r="R12" i="4"/>
  <c r="R13" i="4" s="1"/>
  <c r="Z12" i="4"/>
  <c r="Z13" i="4" s="1"/>
  <c r="AH12" i="4"/>
  <c r="AH13" i="4" s="1"/>
  <c r="L12" i="4"/>
  <c r="L13" i="4" s="1"/>
  <c r="P12" i="4"/>
  <c r="P13" i="4" s="1"/>
  <c r="T12" i="4"/>
  <c r="T13" i="4" s="1"/>
  <c r="X12" i="4"/>
  <c r="X13" i="4" s="1"/>
  <c r="AB12" i="4"/>
  <c r="AB13" i="4" s="1"/>
  <c r="AF12" i="4"/>
  <c r="AF13" i="4" s="1"/>
  <c r="AJ12" i="4"/>
  <c r="AJ13" i="4" s="1"/>
  <c r="I12" i="4"/>
  <c r="I13" i="4" s="1"/>
  <c r="K12" i="4"/>
  <c r="K13" i="4" s="1"/>
  <c r="O12" i="4"/>
  <c r="O13" i="4" s="1"/>
  <c r="S12" i="4"/>
  <c r="S13" i="4" s="1"/>
  <c r="W12" i="4"/>
  <c r="W13" i="4" s="1"/>
  <c r="AA12" i="4"/>
  <c r="AA13" i="4" s="1"/>
  <c r="AE12" i="4"/>
  <c r="AE13" i="4" s="1"/>
  <c r="AI12" i="4"/>
  <c r="AI13" i="4" s="1"/>
  <c r="M12" i="4"/>
  <c r="M13" i="4" s="1"/>
  <c r="Q12" i="4"/>
  <c r="Q13" i="4" s="1"/>
  <c r="U12" i="4"/>
  <c r="U13" i="4" s="1"/>
  <c r="Y12" i="4"/>
  <c r="Y13" i="4" s="1"/>
  <c r="AC12" i="4"/>
  <c r="AC13" i="4" s="1"/>
  <c r="AG12" i="4"/>
  <c r="AG13" i="4" s="1"/>
  <c r="J12" i="8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AN13" i="4" l="1"/>
  <c r="AK12" i="8"/>
  <c r="BF13" i="5" l="1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BK13" i="5"/>
  <c r="BU13" i="5"/>
  <c r="BI13" i="5"/>
  <c r="AX13" i="5"/>
  <c r="BO13" i="5"/>
  <c r="BH13" i="5"/>
  <c r="BM13" i="5"/>
  <c r="BR13" i="5"/>
  <c r="BJ13" i="5"/>
  <c r="BL13" i="5"/>
  <c r="AY13" i="5"/>
  <c r="BZ13" i="5"/>
  <c r="CB13" i="5"/>
  <c r="BC83" i="4" l="1"/>
  <c r="BD83" i="4" s="1"/>
  <c r="AW83" i="4"/>
  <c r="T64" i="8" s="1"/>
  <c r="AV83" i="4"/>
  <c r="P64" i="8" s="1"/>
  <c r="AU83" i="4"/>
  <c r="N64" i="8" s="1"/>
  <c r="AS83" i="4"/>
  <c r="M64" i="8" s="1"/>
  <c r="AR83" i="4"/>
  <c r="L64" i="8" s="1"/>
  <c r="AT83" i="4"/>
  <c r="R64" i="8" s="1"/>
  <c r="AQ83" i="4"/>
  <c r="J64" i="8" s="1"/>
  <c r="BC55" i="4"/>
  <c r="BD55" i="4" s="1"/>
  <c r="AW55" i="4"/>
  <c r="T36" i="8" s="1"/>
  <c r="AU55" i="4"/>
  <c r="N36" i="8" s="1"/>
  <c r="AV55" i="4"/>
  <c r="P36" i="8" s="1"/>
  <c r="AS55" i="4"/>
  <c r="M36" i="8" s="1"/>
  <c r="AT55" i="4"/>
  <c r="R36" i="8" s="1"/>
  <c r="AQ55" i="4"/>
  <c r="J36" i="8" s="1"/>
  <c r="AR55" i="4"/>
  <c r="L36" i="8" s="1"/>
  <c r="BC35" i="4"/>
  <c r="BD35" i="4" s="1"/>
  <c r="AW35" i="4"/>
  <c r="AV35" i="4"/>
  <c r="AU35" i="4"/>
  <c r="AS35" i="4"/>
  <c r="AR35" i="4"/>
  <c r="AT35" i="4"/>
  <c r="AQ35" i="4"/>
  <c r="BC39" i="4"/>
  <c r="BD39" i="4" s="1"/>
  <c r="AW39" i="4"/>
  <c r="AU39" i="4"/>
  <c r="AV39" i="4"/>
  <c r="AS39" i="4"/>
  <c r="AT39" i="4"/>
  <c r="AQ39" i="4"/>
  <c r="AR39" i="4"/>
  <c r="BC155" i="4"/>
  <c r="BD155" i="4" s="1"/>
  <c r="AV155" i="4"/>
  <c r="P136" i="8" s="1"/>
  <c r="AW155" i="4"/>
  <c r="T136" i="8" s="1"/>
  <c r="AU155" i="4"/>
  <c r="N136" i="8" s="1"/>
  <c r="AS155" i="4"/>
  <c r="M136" i="8" s="1"/>
  <c r="AR155" i="4"/>
  <c r="L136" i="8" s="1"/>
  <c r="AT155" i="4"/>
  <c r="R136" i="8" s="1"/>
  <c r="AQ155" i="4"/>
  <c r="J136" i="8" s="1"/>
  <c r="BC75" i="4"/>
  <c r="BD75" i="4" s="1"/>
  <c r="AW75" i="4"/>
  <c r="T56" i="8" s="1"/>
  <c r="AU75" i="4"/>
  <c r="N56" i="8" s="1"/>
  <c r="AV75" i="4"/>
  <c r="P56" i="8" s="1"/>
  <c r="AS75" i="4"/>
  <c r="M56" i="8" s="1"/>
  <c r="AR75" i="4"/>
  <c r="L56" i="8" s="1"/>
  <c r="AT75" i="4"/>
  <c r="R56" i="8" s="1"/>
  <c r="AQ75" i="4"/>
  <c r="J56" i="8" s="1"/>
  <c r="AV161" i="4"/>
  <c r="P142" i="8" s="1"/>
  <c r="BC161" i="4"/>
  <c r="BD161" i="4" s="1"/>
  <c r="AW161" i="4"/>
  <c r="T142" i="8" s="1"/>
  <c r="AU161" i="4"/>
  <c r="N142" i="8" s="1"/>
  <c r="AS161" i="4"/>
  <c r="M142" i="8" s="1"/>
  <c r="AQ161" i="4"/>
  <c r="J142" i="8" s="1"/>
  <c r="AT161" i="4"/>
  <c r="R142" i="8" s="1"/>
  <c r="AR161" i="4"/>
  <c r="L142" i="8" s="1"/>
  <c r="BC63" i="4"/>
  <c r="BD63" i="4" s="1"/>
  <c r="AW63" i="4"/>
  <c r="T44" i="8" s="1"/>
  <c r="AU63" i="4"/>
  <c r="N44" i="8" s="1"/>
  <c r="AS63" i="4"/>
  <c r="M44" i="8" s="1"/>
  <c r="AV63" i="4"/>
  <c r="P44" i="8" s="1"/>
  <c r="AT63" i="4"/>
  <c r="R44" i="8" s="1"/>
  <c r="AQ63" i="4"/>
  <c r="J44" i="8" s="1"/>
  <c r="AR63" i="4"/>
  <c r="L44" i="8" s="1"/>
  <c r="BC127" i="4"/>
  <c r="BD127" i="4" s="1"/>
  <c r="AV127" i="4"/>
  <c r="P108" i="8" s="1"/>
  <c r="AW127" i="4"/>
  <c r="T108" i="8" s="1"/>
  <c r="AU127" i="4"/>
  <c r="N108" i="8" s="1"/>
  <c r="AS127" i="4"/>
  <c r="M108" i="8" s="1"/>
  <c r="AT127" i="4"/>
  <c r="R108" i="8" s="1"/>
  <c r="AQ127" i="4"/>
  <c r="J108" i="8" s="1"/>
  <c r="AR127" i="4"/>
  <c r="L108" i="8" s="1"/>
  <c r="AW36" i="4"/>
  <c r="BC36" i="4"/>
  <c r="BD36" i="4" s="1"/>
  <c r="AT36" i="4"/>
  <c r="AV36" i="4"/>
  <c r="AS36" i="4"/>
  <c r="AU36" i="4"/>
  <c r="AQ36" i="4"/>
  <c r="AR36" i="4"/>
  <c r="AW52" i="4"/>
  <c r="T33" i="8" s="1"/>
  <c r="BC52" i="4"/>
  <c r="BD52" i="4" s="1"/>
  <c r="AR52" i="4"/>
  <c r="L33" i="8" s="1"/>
  <c r="AT52" i="4"/>
  <c r="R33" i="8" s="1"/>
  <c r="AV52" i="4"/>
  <c r="P33" i="8" s="1"/>
  <c r="AS52" i="4"/>
  <c r="M33" i="8" s="1"/>
  <c r="AU52" i="4"/>
  <c r="N33" i="8" s="1"/>
  <c r="AQ52" i="4"/>
  <c r="J33" i="8" s="1"/>
  <c r="AW68" i="4"/>
  <c r="T49" i="8" s="1"/>
  <c r="BC68" i="4"/>
  <c r="BD68" i="4" s="1"/>
  <c r="AR68" i="4"/>
  <c r="L49" i="8" s="1"/>
  <c r="AT68" i="4"/>
  <c r="R49" i="8" s="1"/>
  <c r="AV68" i="4"/>
  <c r="P49" i="8" s="1"/>
  <c r="AU68" i="4"/>
  <c r="N49" i="8" s="1"/>
  <c r="AS68" i="4"/>
  <c r="M49" i="8" s="1"/>
  <c r="AQ68" i="4"/>
  <c r="J49" i="8" s="1"/>
  <c r="AU84" i="4"/>
  <c r="N65" i="8" s="1"/>
  <c r="AW84" i="4"/>
  <c r="T65" i="8" s="1"/>
  <c r="BC84" i="4"/>
  <c r="BD84" i="4" s="1"/>
  <c r="AR84" i="4"/>
  <c r="L65" i="8" s="1"/>
  <c r="AV84" i="4"/>
  <c r="P65" i="8" s="1"/>
  <c r="AT84" i="4"/>
  <c r="R65" i="8" s="1"/>
  <c r="AQ84" i="4"/>
  <c r="J65" i="8" s="1"/>
  <c r="AS84" i="4"/>
  <c r="M65" i="8" s="1"/>
  <c r="AU100" i="4"/>
  <c r="N81" i="8" s="1"/>
  <c r="AW100" i="4"/>
  <c r="T81" i="8" s="1"/>
  <c r="BC100" i="4"/>
  <c r="BD100" i="4" s="1"/>
  <c r="AV100" i="4"/>
  <c r="P81" i="8" s="1"/>
  <c r="AR100" i="4"/>
  <c r="L81" i="8" s="1"/>
  <c r="AT100" i="4"/>
  <c r="R81" i="8" s="1"/>
  <c r="AQ100" i="4"/>
  <c r="J81" i="8" s="1"/>
  <c r="AS100" i="4"/>
  <c r="M81" i="8" s="1"/>
  <c r="AU116" i="4"/>
  <c r="N97" i="8" s="1"/>
  <c r="AW116" i="4"/>
  <c r="T97" i="8" s="1"/>
  <c r="BC116" i="4"/>
  <c r="BD116" i="4" s="1"/>
  <c r="AV116" i="4"/>
  <c r="P97" i="8" s="1"/>
  <c r="AR116" i="4"/>
  <c r="L97" i="8" s="1"/>
  <c r="AT116" i="4"/>
  <c r="R97" i="8" s="1"/>
  <c r="AQ116" i="4"/>
  <c r="J97" i="8" s="1"/>
  <c r="AS116" i="4"/>
  <c r="M97" i="8" s="1"/>
  <c r="AU132" i="4"/>
  <c r="N113" i="8" s="1"/>
  <c r="AW132" i="4"/>
  <c r="T113" i="8" s="1"/>
  <c r="BC132" i="4"/>
  <c r="BD132" i="4" s="1"/>
  <c r="AV132" i="4"/>
  <c r="P113" i="8" s="1"/>
  <c r="AR132" i="4"/>
  <c r="L113" i="8" s="1"/>
  <c r="AT132" i="4"/>
  <c r="R113" i="8" s="1"/>
  <c r="AQ132" i="4"/>
  <c r="J113" i="8" s="1"/>
  <c r="AS132" i="4"/>
  <c r="M113" i="8" s="1"/>
  <c r="BC151" i="4"/>
  <c r="BD151" i="4" s="1"/>
  <c r="AV151" i="4"/>
  <c r="P132" i="8" s="1"/>
  <c r="AW151" i="4"/>
  <c r="T132" i="8" s="1"/>
  <c r="AS151" i="4"/>
  <c r="M132" i="8" s="1"/>
  <c r="AU151" i="4"/>
  <c r="N132" i="8" s="1"/>
  <c r="AT151" i="4"/>
  <c r="R132" i="8" s="1"/>
  <c r="AQ151" i="4"/>
  <c r="J132" i="8" s="1"/>
  <c r="AR151" i="4"/>
  <c r="L132" i="8" s="1"/>
  <c r="AV25" i="4"/>
  <c r="BC25" i="4"/>
  <c r="BD25" i="4" s="1"/>
  <c r="AS25" i="4"/>
  <c r="AW25" i="4"/>
  <c r="AU25" i="4"/>
  <c r="AQ25" i="4"/>
  <c r="AR25" i="4"/>
  <c r="AT25" i="4"/>
  <c r="AV73" i="4"/>
  <c r="P54" i="8" s="1"/>
  <c r="BC73" i="4"/>
  <c r="BD73" i="4" s="1"/>
  <c r="AS73" i="4"/>
  <c r="M54" i="8" s="1"/>
  <c r="AW73" i="4"/>
  <c r="T54" i="8" s="1"/>
  <c r="AU73" i="4"/>
  <c r="N54" i="8" s="1"/>
  <c r="AQ73" i="4"/>
  <c r="J54" i="8" s="1"/>
  <c r="AT73" i="4"/>
  <c r="R54" i="8" s="1"/>
  <c r="AR73" i="4"/>
  <c r="L54" i="8" s="1"/>
  <c r="AV113" i="4"/>
  <c r="P94" i="8" s="1"/>
  <c r="BC113" i="4"/>
  <c r="BD113" i="4" s="1"/>
  <c r="AW113" i="4"/>
  <c r="T94" i="8" s="1"/>
  <c r="AU113" i="4"/>
  <c r="N94" i="8" s="1"/>
  <c r="AS113" i="4"/>
  <c r="M94" i="8" s="1"/>
  <c r="AQ113" i="4"/>
  <c r="J94" i="8" s="1"/>
  <c r="AR113" i="4"/>
  <c r="L94" i="8" s="1"/>
  <c r="AT113" i="4"/>
  <c r="R94" i="8" s="1"/>
  <c r="AW142" i="4"/>
  <c r="T123" i="8" s="1"/>
  <c r="AV142" i="4"/>
  <c r="P123" i="8" s="1"/>
  <c r="BC142" i="4"/>
  <c r="BD142" i="4" s="1"/>
  <c r="AT142" i="4"/>
  <c r="R123" i="8" s="1"/>
  <c r="AU142" i="4"/>
  <c r="N123" i="8" s="1"/>
  <c r="AR142" i="4"/>
  <c r="L123" i="8" s="1"/>
  <c r="AQ142" i="4"/>
  <c r="J123" i="8" s="1"/>
  <c r="AS142" i="4"/>
  <c r="M123" i="8" s="1"/>
  <c r="AV29" i="4"/>
  <c r="BC29" i="4"/>
  <c r="BD29" i="4" s="1"/>
  <c r="AS29" i="4"/>
  <c r="AW29" i="4"/>
  <c r="AU29" i="4"/>
  <c r="AQ29" i="4"/>
  <c r="AT29" i="4"/>
  <c r="AR29" i="4"/>
  <c r="AV53" i="4"/>
  <c r="P34" i="8" s="1"/>
  <c r="BC53" i="4"/>
  <c r="BD53" i="4" s="1"/>
  <c r="AS53" i="4"/>
  <c r="M34" i="8" s="1"/>
  <c r="AU53" i="4"/>
  <c r="N34" i="8" s="1"/>
  <c r="AW53" i="4"/>
  <c r="T34" i="8" s="1"/>
  <c r="AR53" i="4"/>
  <c r="L34" i="8" s="1"/>
  <c r="AQ53" i="4"/>
  <c r="J34" i="8" s="1"/>
  <c r="AT53" i="4"/>
  <c r="R34" i="8" s="1"/>
  <c r="AV77" i="4"/>
  <c r="P58" i="8" s="1"/>
  <c r="BC77" i="4"/>
  <c r="BD77" i="4" s="1"/>
  <c r="AS77" i="4"/>
  <c r="M58" i="8" s="1"/>
  <c r="AW77" i="4"/>
  <c r="T58" i="8" s="1"/>
  <c r="AU77" i="4"/>
  <c r="N58" i="8" s="1"/>
  <c r="AR77" i="4"/>
  <c r="L58" i="8" s="1"/>
  <c r="AQ77" i="4"/>
  <c r="J58" i="8" s="1"/>
  <c r="AT77" i="4"/>
  <c r="R58" i="8" s="1"/>
  <c r="AV105" i="4"/>
  <c r="P86" i="8" s="1"/>
  <c r="BC105" i="4"/>
  <c r="BD105" i="4" s="1"/>
  <c r="AS105" i="4"/>
  <c r="M86" i="8" s="1"/>
  <c r="AW105" i="4"/>
  <c r="T86" i="8" s="1"/>
  <c r="AU105" i="4"/>
  <c r="N86" i="8" s="1"/>
  <c r="AQ105" i="4"/>
  <c r="J86" i="8" s="1"/>
  <c r="AT105" i="4"/>
  <c r="R86" i="8" s="1"/>
  <c r="AR105" i="4"/>
  <c r="L86" i="8" s="1"/>
  <c r="AV133" i="4"/>
  <c r="P114" i="8" s="1"/>
  <c r="BC133" i="4"/>
  <c r="BD133" i="4" s="1"/>
  <c r="AS133" i="4"/>
  <c r="M114" i="8" s="1"/>
  <c r="AU133" i="4"/>
  <c r="N114" i="8" s="1"/>
  <c r="AW133" i="4"/>
  <c r="T114" i="8" s="1"/>
  <c r="AR133" i="4"/>
  <c r="L114" i="8" s="1"/>
  <c r="AQ133" i="4"/>
  <c r="J114" i="8" s="1"/>
  <c r="AT133" i="4"/>
  <c r="R114" i="8" s="1"/>
  <c r="AW30" i="4"/>
  <c r="BC30" i="4"/>
  <c r="BD30" i="4" s="1"/>
  <c r="AV30" i="4"/>
  <c r="AT30" i="4"/>
  <c r="AU30" i="4"/>
  <c r="AR30" i="4"/>
  <c r="AQ30" i="4"/>
  <c r="AS30" i="4"/>
  <c r="AW46" i="4"/>
  <c r="BC46" i="4"/>
  <c r="BD46" i="4" s="1"/>
  <c r="AV46" i="4"/>
  <c r="AT46" i="4"/>
  <c r="AU46" i="4"/>
  <c r="AR46" i="4"/>
  <c r="AQ46" i="4"/>
  <c r="AS46" i="4"/>
  <c r="AW62" i="4"/>
  <c r="T43" i="8" s="1"/>
  <c r="BC62" i="4"/>
  <c r="BD62" i="4" s="1"/>
  <c r="AV62" i="4"/>
  <c r="P43" i="8" s="1"/>
  <c r="AT62" i="4"/>
  <c r="R43" i="8" s="1"/>
  <c r="AU62" i="4"/>
  <c r="N43" i="8" s="1"/>
  <c r="AR62" i="4"/>
  <c r="L43" i="8" s="1"/>
  <c r="AQ62" i="4"/>
  <c r="J43" i="8" s="1"/>
  <c r="AS62" i="4"/>
  <c r="M43" i="8" s="1"/>
  <c r="AW78" i="4"/>
  <c r="T59" i="8" s="1"/>
  <c r="AV78" i="4"/>
  <c r="P59" i="8" s="1"/>
  <c r="BC78" i="4"/>
  <c r="BD78" i="4" s="1"/>
  <c r="AT78" i="4"/>
  <c r="R59" i="8" s="1"/>
  <c r="AU78" i="4"/>
  <c r="N59" i="8" s="1"/>
  <c r="AR78" i="4"/>
  <c r="L59" i="8" s="1"/>
  <c r="AQ78" i="4"/>
  <c r="J59" i="8" s="1"/>
  <c r="AS78" i="4"/>
  <c r="M59" i="8" s="1"/>
  <c r="AW94" i="4"/>
  <c r="T75" i="8" s="1"/>
  <c r="AV94" i="4"/>
  <c r="P75" i="8" s="1"/>
  <c r="BC94" i="4"/>
  <c r="BD94" i="4" s="1"/>
  <c r="AT94" i="4"/>
  <c r="R75" i="8" s="1"/>
  <c r="AU94" i="4"/>
  <c r="N75" i="8" s="1"/>
  <c r="AR94" i="4"/>
  <c r="L75" i="8" s="1"/>
  <c r="AQ94" i="4"/>
  <c r="J75" i="8" s="1"/>
  <c r="AS94" i="4"/>
  <c r="M75" i="8" s="1"/>
  <c r="AW110" i="4"/>
  <c r="T91" i="8" s="1"/>
  <c r="AV110" i="4"/>
  <c r="P91" i="8" s="1"/>
  <c r="BC110" i="4"/>
  <c r="BD110" i="4" s="1"/>
  <c r="AT110" i="4"/>
  <c r="R91" i="8" s="1"/>
  <c r="AU110" i="4"/>
  <c r="N91" i="8" s="1"/>
  <c r="AR110" i="4"/>
  <c r="L91" i="8" s="1"/>
  <c r="AQ110" i="4"/>
  <c r="J91" i="8" s="1"/>
  <c r="AS110" i="4"/>
  <c r="M91" i="8" s="1"/>
  <c r="AW126" i="4"/>
  <c r="T107" i="8" s="1"/>
  <c r="AV126" i="4"/>
  <c r="P107" i="8" s="1"/>
  <c r="BC126" i="4"/>
  <c r="BD126" i="4" s="1"/>
  <c r="AT126" i="4"/>
  <c r="R107" i="8" s="1"/>
  <c r="AU126" i="4"/>
  <c r="N107" i="8" s="1"/>
  <c r="AR126" i="4"/>
  <c r="L107" i="8" s="1"/>
  <c r="AQ126" i="4"/>
  <c r="J107" i="8" s="1"/>
  <c r="AS126" i="4"/>
  <c r="M107" i="8" s="1"/>
  <c r="BC143" i="4"/>
  <c r="BD143" i="4" s="1"/>
  <c r="AV143" i="4"/>
  <c r="P124" i="8" s="1"/>
  <c r="AW143" i="4"/>
  <c r="T124" i="8" s="1"/>
  <c r="AU143" i="4"/>
  <c r="N124" i="8" s="1"/>
  <c r="AS143" i="4"/>
  <c r="M124" i="8" s="1"/>
  <c r="AT143" i="4"/>
  <c r="R124" i="8" s="1"/>
  <c r="AQ143" i="4"/>
  <c r="J124" i="8" s="1"/>
  <c r="AR143" i="4"/>
  <c r="L124" i="8" s="1"/>
  <c r="AU140" i="4"/>
  <c r="N121" i="8" s="1"/>
  <c r="AW140" i="4"/>
  <c r="T121" i="8" s="1"/>
  <c r="BC140" i="4"/>
  <c r="BD140" i="4" s="1"/>
  <c r="AR140" i="4"/>
  <c r="L121" i="8" s="1"/>
  <c r="AV140" i="4"/>
  <c r="P121" i="8" s="1"/>
  <c r="AT140" i="4"/>
  <c r="R121" i="8" s="1"/>
  <c r="AQ140" i="4"/>
  <c r="J121" i="8" s="1"/>
  <c r="AS140" i="4"/>
  <c r="M121" i="8" s="1"/>
  <c r="AU156" i="4"/>
  <c r="N137" i="8" s="1"/>
  <c r="AW156" i="4"/>
  <c r="T137" i="8" s="1"/>
  <c r="BC156" i="4"/>
  <c r="BD156" i="4" s="1"/>
  <c r="AR156" i="4"/>
  <c r="L137" i="8" s="1"/>
  <c r="AV156" i="4"/>
  <c r="P137" i="8" s="1"/>
  <c r="AT156" i="4"/>
  <c r="R137" i="8" s="1"/>
  <c r="AS156" i="4"/>
  <c r="M137" i="8" s="1"/>
  <c r="AQ156" i="4"/>
  <c r="J137" i="8" s="1"/>
  <c r="BC115" i="4"/>
  <c r="BD115" i="4" s="1"/>
  <c r="AV115" i="4"/>
  <c r="P96" i="8" s="1"/>
  <c r="AW115" i="4"/>
  <c r="T96" i="8" s="1"/>
  <c r="AU115" i="4"/>
  <c r="N96" i="8" s="1"/>
  <c r="AS115" i="4"/>
  <c r="M96" i="8" s="1"/>
  <c r="AR115" i="4"/>
  <c r="L96" i="8" s="1"/>
  <c r="AT115" i="4"/>
  <c r="R96" i="8" s="1"/>
  <c r="AQ115" i="4"/>
  <c r="J96" i="8" s="1"/>
  <c r="BC103" i="4"/>
  <c r="BD103" i="4" s="1"/>
  <c r="AV103" i="4"/>
  <c r="P84" i="8" s="1"/>
  <c r="AW103" i="4"/>
  <c r="T84" i="8" s="1"/>
  <c r="AS103" i="4"/>
  <c r="M84" i="8" s="1"/>
  <c r="AU103" i="4"/>
  <c r="N84" i="8" s="1"/>
  <c r="AT103" i="4"/>
  <c r="R84" i="8" s="1"/>
  <c r="AQ103" i="4"/>
  <c r="J84" i="8" s="1"/>
  <c r="AR103" i="4"/>
  <c r="L84" i="8" s="1"/>
  <c r="BC67" i="4"/>
  <c r="BD67" i="4" s="1"/>
  <c r="AW67" i="4"/>
  <c r="T48" i="8" s="1"/>
  <c r="AV67" i="4"/>
  <c r="P48" i="8" s="1"/>
  <c r="AU67" i="4"/>
  <c r="N48" i="8" s="1"/>
  <c r="AS67" i="4"/>
  <c r="M48" i="8" s="1"/>
  <c r="AR67" i="4"/>
  <c r="L48" i="8" s="1"/>
  <c r="AT67" i="4"/>
  <c r="R48" i="8" s="1"/>
  <c r="AQ67" i="4"/>
  <c r="J48" i="8" s="1"/>
  <c r="BC71" i="4"/>
  <c r="BD71" i="4" s="1"/>
  <c r="AW71" i="4"/>
  <c r="T52" i="8" s="1"/>
  <c r="AU71" i="4"/>
  <c r="N52" i="8" s="1"/>
  <c r="AV71" i="4"/>
  <c r="P52" i="8" s="1"/>
  <c r="AS71" i="4"/>
  <c r="M52" i="8" s="1"/>
  <c r="AT71" i="4"/>
  <c r="R52" i="8" s="1"/>
  <c r="AQ71" i="4"/>
  <c r="J52" i="8" s="1"/>
  <c r="AR71" i="4"/>
  <c r="L52" i="8" s="1"/>
  <c r="BC27" i="4"/>
  <c r="BD27" i="4" s="1"/>
  <c r="AW27" i="4"/>
  <c r="AU27" i="4"/>
  <c r="AV27" i="4"/>
  <c r="AS27" i="4"/>
  <c r="AR27" i="4"/>
  <c r="AT27" i="4"/>
  <c r="AQ27" i="4"/>
  <c r="BC107" i="4"/>
  <c r="BD107" i="4" s="1"/>
  <c r="AV107" i="4"/>
  <c r="P88" i="8" s="1"/>
  <c r="AW107" i="4"/>
  <c r="T88" i="8" s="1"/>
  <c r="AU107" i="4"/>
  <c r="N88" i="8" s="1"/>
  <c r="AS107" i="4"/>
  <c r="M88" i="8" s="1"/>
  <c r="AR107" i="4"/>
  <c r="L88" i="8" s="1"/>
  <c r="AT107" i="4"/>
  <c r="R88" i="8" s="1"/>
  <c r="AQ107" i="4"/>
  <c r="J88" i="8" s="1"/>
  <c r="BC79" i="4"/>
  <c r="BD79" i="4" s="1"/>
  <c r="AW79" i="4"/>
  <c r="T60" i="8" s="1"/>
  <c r="AV79" i="4"/>
  <c r="P60" i="8" s="1"/>
  <c r="AU79" i="4"/>
  <c r="N60" i="8" s="1"/>
  <c r="AS79" i="4"/>
  <c r="M60" i="8" s="1"/>
  <c r="AT79" i="4"/>
  <c r="R60" i="8" s="1"/>
  <c r="AQ79" i="4"/>
  <c r="J60" i="8" s="1"/>
  <c r="AR79" i="4"/>
  <c r="L60" i="8" s="1"/>
  <c r="AV145" i="4"/>
  <c r="P126" i="8" s="1"/>
  <c r="BC145" i="4"/>
  <c r="BD145" i="4" s="1"/>
  <c r="AW145" i="4"/>
  <c r="T126" i="8" s="1"/>
  <c r="AU145" i="4"/>
  <c r="N126" i="8" s="1"/>
  <c r="AS145" i="4"/>
  <c r="M126" i="8" s="1"/>
  <c r="AQ145" i="4"/>
  <c r="J126" i="8" s="1"/>
  <c r="AT145" i="4"/>
  <c r="R126" i="8" s="1"/>
  <c r="AR145" i="4"/>
  <c r="L126" i="8" s="1"/>
  <c r="AW40" i="4"/>
  <c r="BC40" i="4"/>
  <c r="BD40" i="4" s="1"/>
  <c r="AV40" i="4"/>
  <c r="AT40" i="4"/>
  <c r="AU40" i="4"/>
  <c r="AQ40" i="4"/>
  <c r="AR40" i="4"/>
  <c r="AS40" i="4"/>
  <c r="AW56" i="4"/>
  <c r="T37" i="8" s="1"/>
  <c r="BC56" i="4"/>
  <c r="BD56" i="4" s="1"/>
  <c r="AV56" i="4"/>
  <c r="P37" i="8" s="1"/>
  <c r="AR56" i="4"/>
  <c r="L37" i="8" s="1"/>
  <c r="AT56" i="4"/>
  <c r="R37" i="8" s="1"/>
  <c r="AU56" i="4"/>
  <c r="N37" i="8" s="1"/>
  <c r="AQ56" i="4"/>
  <c r="J37" i="8" s="1"/>
  <c r="AS56" i="4"/>
  <c r="M37" i="8" s="1"/>
  <c r="AW72" i="4"/>
  <c r="T53" i="8" s="1"/>
  <c r="BC72" i="4"/>
  <c r="BD72" i="4" s="1"/>
  <c r="AV72" i="4"/>
  <c r="P53" i="8" s="1"/>
  <c r="AR72" i="4"/>
  <c r="L53" i="8" s="1"/>
  <c r="AT72" i="4"/>
  <c r="R53" i="8" s="1"/>
  <c r="AU72" i="4"/>
  <c r="N53" i="8" s="1"/>
  <c r="AQ72" i="4"/>
  <c r="J53" i="8" s="1"/>
  <c r="AS72" i="4"/>
  <c r="M53" i="8" s="1"/>
  <c r="AU88" i="4"/>
  <c r="N69" i="8" s="1"/>
  <c r="AW88" i="4"/>
  <c r="T69" i="8" s="1"/>
  <c r="BC88" i="4"/>
  <c r="BD88" i="4" s="1"/>
  <c r="AR88" i="4"/>
  <c r="L69" i="8" s="1"/>
  <c r="AT88" i="4"/>
  <c r="R69" i="8" s="1"/>
  <c r="AV88" i="4"/>
  <c r="P69" i="8" s="1"/>
  <c r="AS88" i="4"/>
  <c r="M69" i="8" s="1"/>
  <c r="AQ88" i="4"/>
  <c r="J69" i="8" s="1"/>
  <c r="AU104" i="4"/>
  <c r="N85" i="8" s="1"/>
  <c r="AW104" i="4"/>
  <c r="T85" i="8" s="1"/>
  <c r="BC104" i="4"/>
  <c r="BD104" i="4" s="1"/>
  <c r="AR104" i="4"/>
  <c r="L85" i="8" s="1"/>
  <c r="AT104" i="4"/>
  <c r="R85" i="8" s="1"/>
  <c r="AV104" i="4"/>
  <c r="P85" i="8" s="1"/>
  <c r="AS104" i="4"/>
  <c r="M85" i="8" s="1"/>
  <c r="AQ104" i="4"/>
  <c r="J85" i="8" s="1"/>
  <c r="AU120" i="4"/>
  <c r="N101" i="8" s="1"/>
  <c r="AW120" i="4"/>
  <c r="T101" i="8" s="1"/>
  <c r="BC120" i="4"/>
  <c r="BD120" i="4" s="1"/>
  <c r="AR120" i="4"/>
  <c r="L101" i="8" s="1"/>
  <c r="AT120" i="4"/>
  <c r="R101" i="8" s="1"/>
  <c r="AV120" i="4"/>
  <c r="P101" i="8" s="1"/>
  <c r="AS120" i="4"/>
  <c r="M101" i="8" s="1"/>
  <c r="AQ120" i="4"/>
  <c r="J101" i="8" s="1"/>
  <c r="AU136" i="4"/>
  <c r="N117" i="8" s="1"/>
  <c r="AW136" i="4"/>
  <c r="T117" i="8" s="1"/>
  <c r="BC136" i="4"/>
  <c r="BD136" i="4" s="1"/>
  <c r="AR136" i="4"/>
  <c r="L117" i="8" s="1"/>
  <c r="AT136" i="4"/>
  <c r="R117" i="8" s="1"/>
  <c r="AV136" i="4"/>
  <c r="P117" i="8" s="1"/>
  <c r="AQ136" i="4"/>
  <c r="J117" i="8" s="1"/>
  <c r="AS136" i="4"/>
  <c r="M117" i="8" s="1"/>
  <c r="AV157" i="4"/>
  <c r="P138" i="8" s="1"/>
  <c r="BC157" i="4"/>
  <c r="BD157" i="4" s="1"/>
  <c r="AS157" i="4"/>
  <c r="M138" i="8" s="1"/>
  <c r="AW157" i="4"/>
  <c r="T138" i="8" s="1"/>
  <c r="AU157" i="4"/>
  <c r="N138" i="8" s="1"/>
  <c r="AR157" i="4"/>
  <c r="L138" i="8" s="1"/>
  <c r="AQ157" i="4"/>
  <c r="J138" i="8" s="1"/>
  <c r="AT157" i="4"/>
  <c r="R138" i="8" s="1"/>
  <c r="AV37" i="4"/>
  <c r="BC37" i="4"/>
  <c r="BD37" i="4" s="1"/>
  <c r="AS37" i="4"/>
  <c r="AU37" i="4"/>
  <c r="AW37" i="4"/>
  <c r="AQ37" i="4"/>
  <c r="AT37" i="4"/>
  <c r="AR37" i="4"/>
  <c r="AV81" i="4"/>
  <c r="P62" i="8" s="1"/>
  <c r="BC81" i="4"/>
  <c r="BD81" i="4" s="1"/>
  <c r="AW81" i="4"/>
  <c r="T62" i="8" s="1"/>
  <c r="AU81" i="4"/>
  <c r="N62" i="8" s="1"/>
  <c r="AS81" i="4"/>
  <c r="M62" i="8" s="1"/>
  <c r="AQ81" i="4"/>
  <c r="J62" i="8" s="1"/>
  <c r="AR81" i="4"/>
  <c r="L62" i="8" s="1"/>
  <c r="AT81" i="4"/>
  <c r="R62" i="8" s="1"/>
  <c r="AV121" i="4"/>
  <c r="P102" i="8" s="1"/>
  <c r="BC121" i="4"/>
  <c r="BD121" i="4" s="1"/>
  <c r="AS121" i="4"/>
  <c r="M102" i="8" s="1"/>
  <c r="AW121" i="4"/>
  <c r="T102" i="8" s="1"/>
  <c r="AU121" i="4"/>
  <c r="N102" i="8" s="1"/>
  <c r="AQ121" i="4"/>
  <c r="J102" i="8" s="1"/>
  <c r="AT121" i="4"/>
  <c r="R102" i="8" s="1"/>
  <c r="AR121" i="4"/>
  <c r="L102" i="8" s="1"/>
  <c r="BC147" i="4"/>
  <c r="BD147" i="4" s="1"/>
  <c r="AV147" i="4"/>
  <c r="P128" i="8" s="1"/>
  <c r="AW147" i="4"/>
  <c r="T128" i="8" s="1"/>
  <c r="AU147" i="4"/>
  <c r="N128" i="8" s="1"/>
  <c r="AS147" i="4"/>
  <c r="M128" i="8" s="1"/>
  <c r="AR147" i="4"/>
  <c r="L128" i="8" s="1"/>
  <c r="AT147" i="4"/>
  <c r="R128" i="8" s="1"/>
  <c r="AQ147" i="4"/>
  <c r="J128" i="8" s="1"/>
  <c r="AW32" i="4"/>
  <c r="BC32" i="4"/>
  <c r="BD32" i="4" s="1"/>
  <c r="AV32" i="4"/>
  <c r="AT32" i="4"/>
  <c r="AQ32" i="4"/>
  <c r="AS32" i="4"/>
  <c r="AR32" i="4"/>
  <c r="AU32" i="4"/>
  <c r="AV33" i="4"/>
  <c r="BC33" i="4"/>
  <c r="BD33" i="4" s="1"/>
  <c r="AW33" i="4"/>
  <c r="AS33" i="4"/>
  <c r="AU33" i="4"/>
  <c r="AQ33" i="4"/>
  <c r="AR33" i="4"/>
  <c r="AT33" i="4"/>
  <c r="AV61" i="4"/>
  <c r="P42" i="8" s="1"/>
  <c r="BC61" i="4"/>
  <c r="BD61" i="4" s="1"/>
  <c r="AS61" i="4"/>
  <c r="M42" i="8" s="1"/>
  <c r="AW61" i="4"/>
  <c r="T42" i="8" s="1"/>
  <c r="AU61" i="4"/>
  <c r="N42" i="8" s="1"/>
  <c r="AR61" i="4"/>
  <c r="L42" i="8" s="1"/>
  <c r="AQ61" i="4"/>
  <c r="J42" i="8" s="1"/>
  <c r="AT61" i="4"/>
  <c r="R42" i="8" s="1"/>
  <c r="AV85" i="4"/>
  <c r="P66" i="8" s="1"/>
  <c r="BC85" i="4"/>
  <c r="BD85" i="4" s="1"/>
  <c r="AS85" i="4"/>
  <c r="M66" i="8" s="1"/>
  <c r="AU85" i="4"/>
  <c r="N66" i="8" s="1"/>
  <c r="AW85" i="4"/>
  <c r="T66" i="8" s="1"/>
  <c r="AR85" i="4"/>
  <c r="L66" i="8" s="1"/>
  <c r="AQ85" i="4"/>
  <c r="J66" i="8" s="1"/>
  <c r="AT85" i="4"/>
  <c r="R66" i="8" s="1"/>
  <c r="AV109" i="4"/>
  <c r="P90" i="8" s="1"/>
  <c r="BC109" i="4"/>
  <c r="BD109" i="4" s="1"/>
  <c r="AS109" i="4"/>
  <c r="M90" i="8" s="1"/>
  <c r="AW109" i="4"/>
  <c r="T90" i="8" s="1"/>
  <c r="AU109" i="4"/>
  <c r="N90" i="8" s="1"/>
  <c r="AR109" i="4"/>
  <c r="L90" i="8" s="1"/>
  <c r="AQ109" i="4"/>
  <c r="J90" i="8" s="1"/>
  <c r="AT109" i="4"/>
  <c r="R90" i="8" s="1"/>
  <c r="AW34" i="4"/>
  <c r="AT34" i="4"/>
  <c r="AV34" i="4"/>
  <c r="AU34" i="4"/>
  <c r="BC34" i="4"/>
  <c r="BD34" i="4" s="1"/>
  <c r="AS34" i="4"/>
  <c r="AR34" i="4"/>
  <c r="AQ34" i="4"/>
  <c r="AW50" i="4"/>
  <c r="T31" i="8" s="1"/>
  <c r="AT50" i="4"/>
  <c r="R31" i="8" s="1"/>
  <c r="AV50" i="4"/>
  <c r="P31" i="8" s="1"/>
  <c r="AU50" i="4"/>
  <c r="N31" i="8" s="1"/>
  <c r="AR50" i="4"/>
  <c r="L31" i="8" s="1"/>
  <c r="BC50" i="4"/>
  <c r="BD50" i="4" s="1"/>
  <c r="AS50" i="4"/>
  <c r="M31" i="8" s="1"/>
  <c r="AQ50" i="4"/>
  <c r="J31" i="8" s="1"/>
  <c r="AW66" i="4"/>
  <c r="T47" i="8" s="1"/>
  <c r="AT66" i="4"/>
  <c r="R47" i="8" s="1"/>
  <c r="AV66" i="4"/>
  <c r="P47" i="8" s="1"/>
  <c r="AU66" i="4"/>
  <c r="N47" i="8" s="1"/>
  <c r="AR66" i="4"/>
  <c r="L47" i="8" s="1"/>
  <c r="BC66" i="4"/>
  <c r="BD66" i="4" s="1"/>
  <c r="AS66" i="4"/>
  <c r="M47" i="8" s="1"/>
  <c r="AQ66" i="4"/>
  <c r="J47" i="8" s="1"/>
  <c r="AW82" i="4"/>
  <c r="T63" i="8" s="1"/>
  <c r="AV82" i="4"/>
  <c r="P63" i="8" s="1"/>
  <c r="AT82" i="4"/>
  <c r="R63" i="8" s="1"/>
  <c r="AR82" i="4"/>
  <c r="L63" i="8" s="1"/>
  <c r="BC82" i="4"/>
  <c r="BD82" i="4" s="1"/>
  <c r="AU82" i="4"/>
  <c r="N63" i="8" s="1"/>
  <c r="AS82" i="4"/>
  <c r="M63" i="8" s="1"/>
  <c r="AQ82" i="4"/>
  <c r="J63" i="8" s="1"/>
  <c r="AW98" i="4"/>
  <c r="T79" i="8" s="1"/>
  <c r="AV98" i="4"/>
  <c r="P79" i="8" s="1"/>
  <c r="AT98" i="4"/>
  <c r="R79" i="8" s="1"/>
  <c r="AR98" i="4"/>
  <c r="L79" i="8" s="1"/>
  <c r="BC98" i="4"/>
  <c r="BD98" i="4" s="1"/>
  <c r="AU98" i="4"/>
  <c r="N79" i="8" s="1"/>
  <c r="AS98" i="4"/>
  <c r="M79" i="8" s="1"/>
  <c r="AQ98" i="4"/>
  <c r="J79" i="8" s="1"/>
  <c r="AW114" i="4"/>
  <c r="T95" i="8" s="1"/>
  <c r="AV114" i="4"/>
  <c r="P95" i="8" s="1"/>
  <c r="AT114" i="4"/>
  <c r="R95" i="8" s="1"/>
  <c r="AR114" i="4"/>
  <c r="L95" i="8" s="1"/>
  <c r="BC114" i="4"/>
  <c r="BD114" i="4" s="1"/>
  <c r="AU114" i="4"/>
  <c r="N95" i="8" s="1"/>
  <c r="AS114" i="4"/>
  <c r="M95" i="8" s="1"/>
  <c r="AQ114" i="4"/>
  <c r="J95" i="8" s="1"/>
  <c r="AW130" i="4"/>
  <c r="T111" i="8" s="1"/>
  <c r="AV130" i="4"/>
  <c r="P111" i="8" s="1"/>
  <c r="AT130" i="4"/>
  <c r="R111" i="8" s="1"/>
  <c r="AR130" i="4"/>
  <c r="L111" i="8" s="1"/>
  <c r="BC130" i="4"/>
  <c r="BD130" i="4" s="1"/>
  <c r="AU130" i="4"/>
  <c r="N111" i="8" s="1"/>
  <c r="AS130" i="4"/>
  <c r="M111" i="8" s="1"/>
  <c r="AQ130" i="4"/>
  <c r="J111" i="8" s="1"/>
  <c r="AV149" i="4"/>
  <c r="P130" i="8" s="1"/>
  <c r="BC149" i="4"/>
  <c r="BD149" i="4" s="1"/>
  <c r="AS149" i="4"/>
  <c r="M130" i="8" s="1"/>
  <c r="AU149" i="4"/>
  <c r="N130" i="8" s="1"/>
  <c r="AW149" i="4"/>
  <c r="T130" i="8" s="1"/>
  <c r="AR149" i="4"/>
  <c r="L130" i="8" s="1"/>
  <c r="AQ149" i="4"/>
  <c r="J130" i="8" s="1"/>
  <c r="AT149" i="4"/>
  <c r="R130" i="8" s="1"/>
  <c r="AU144" i="4"/>
  <c r="N125" i="8" s="1"/>
  <c r="AW144" i="4"/>
  <c r="T125" i="8" s="1"/>
  <c r="BC144" i="4"/>
  <c r="BD144" i="4" s="1"/>
  <c r="AR144" i="4"/>
  <c r="L125" i="8" s="1"/>
  <c r="AV144" i="4"/>
  <c r="P125" i="8" s="1"/>
  <c r="AT144" i="4"/>
  <c r="R125" i="8" s="1"/>
  <c r="AQ144" i="4"/>
  <c r="J125" i="8" s="1"/>
  <c r="AS144" i="4"/>
  <c r="M125" i="8" s="1"/>
  <c r="AU160" i="4"/>
  <c r="N141" i="8" s="1"/>
  <c r="AW160" i="4"/>
  <c r="T141" i="8" s="1"/>
  <c r="BC160" i="4"/>
  <c r="BD160" i="4" s="1"/>
  <c r="AR160" i="4"/>
  <c r="L141" i="8" s="1"/>
  <c r="AV160" i="4"/>
  <c r="P141" i="8" s="1"/>
  <c r="AT160" i="4"/>
  <c r="R141" i="8" s="1"/>
  <c r="AQ160" i="4"/>
  <c r="J141" i="8" s="1"/>
  <c r="AS160" i="4"/>
  <c r="M141" i="8" s="1"/>
  <c r="BC131" i="4"/>
  <c r="BD131" i="4" s="1"/>
  <c r="AV131" i="4"/>
  <c r="P112" i="8" s="1"/>
  <c r="AW131" i="4"/>
  <c r="T112" i="8" s="1"/>
  <c r="AU131" i="4"/>
  <c r="N112" i="8" s="1"/>
  <c r="AS131" i="4"/>
  <c r="M112" i="8" s="1"/>
  <c r="AR131" i="4"/>
  <c r="L112" i="8" s="1"/>
  <c r="AT131" i="4"/>
  <c r="R112" i="8" s="1"/>
  <c r="AQ131" i="4"/>
  <c r="J112" i="8" s="1"/>
  <c r="BC135" i="4"/>
  <c r="BD135" i="4" s="1"/>
  <c r="AV135" i="4"/>
  <c r="P116" i="8" s="1"/>
  <c r="AW135" i="4"/>
  <c r="T116" i="8" s="1"/>
  <c r="AS135" i="4"/>
  <c r="M116" i="8" s="1"/>
  <c r="AU135" i="4"/>
  <c r="N116" i="8" s="1"/>
  <c r="AT135" i="4"/>
  <c r="R116" i="8" s="1"/>
  <c r="AQ135" i="4"/>
  <c r="J116" i="8" s="1"/>
  <c r="AR135" i="4"/>
  <c r="L116" i="8" s="1"/>
  <c r="BC99" i="4"/>
  <c r="BD99" i="4" s="1"/>
  <c r="AV99" i="4"/>
  <c r="P80" i="8" s="1"/>
  <c r="AW99" i="4"/>
  <c r="T80" i="8" s="1"/>
  <c r="AU99" i="4"/>
  <c r="N80" i="8" s="1"/>
  <c r="AS99" i="4"/>
  <c r="M80" i="8" s="1"/>
  <c r="AR99" i="4"/>
  <c r="L80" i="8" s="1"/>
  <c r="AT99" i="4"/>
  <c r="R80" i="8" s="1"/>
  <c r="AQ99" i="4"/>
  <c r="J80" i="8" s="1"/>
  <c r="BC87" i="4"/>
  <c r="BD87" i="4" s="1"/>
  <c r="AW87" i="4"/>
  <c r="T68" i="8" s="1"/>
  <c r="AV87" i="4"/>
  <c r="P68" i="8" s="1"/>
  <c r="AS87" i="4"/>
  <c r="M68" i="8" s="1"/>
  <c r="AU87" i="4"/>
  <c r="N68" i="8" s="1"/>
  <c r="AT87" i="4"/>
  <c r="R68" i="8" s="1"/>
  <c r="AQ87" i="4"/>
  <c r="J68" i="8" s="1"/>
  <c r="AR87" i="4"/>
  <c r="L68" i="8" s="1"/>
  <c r="BC43" i="4"/>
  <c r="BD43" i="4" s="1"/>
  <c r="AW43" i="4"/>
  <c r="AU43" i="4"/>
  <c r="AV43" i="4"/>
  <c r="AS43" i="4"/>
  <c r="AR43" i="4"/>
  <c r="AT43" i="4"/>
  <c r="AQ43" i="4"/>
  <c r="BC123" i="4"/>
  <c r="BD123" i="4" s="1"/>
  <c r="AV123" i="4"/>
  <c r="P104" i="8" s="1"/>
  <c r="AW123" i="4"/>
  <c r="T104" i="8" s="1"/>
  <c r="AU123" i="4"/>
  <c r="N104" i="8" s="1"/>
  <c r="AS123" i="4"/>
  <c r="M104" i="8" s="1"/>
  <c r="AR123" i="4"/>
  <c r="L104" i="8" s="1"/>
  <c r="AT123" i="4"/>
  <c r="R104" i="8" s="1"/>
  <c r="AQ123" i="4"/>
  <c r="J104" i="8" s="1"/>
  <c r="BC31" i="4"/>
  <c r="BD31" i="4" s="1"/>
  <c r="AW31" i="4"/>
  <c r="AU31" i="4"/>
  <c r="AS31" i="4"/>
  <c r="AV31" i="4"/>
  <c r="AT31" i="4"/>
  <c r="AQ31" i="4"/>
  <c r="AR31" i="4"/>
  <c r="BC95" i="4"/>
  <c r="BD95" i="4" s="1"/>
  <c r="AV95" i="4"/>
  <c r="P76" i="8" s="1"/>
  <c r="AW95" i="4"/>
  <c r="T76" i="8" s="1"/>
  <c r="AU95" i="4"/>
  <c r="N76" i="8" s="1"/>
  <c r="AS95" i="4"/>
  <c r="M76" i="8" s="1"/>
  <c r="AT95" i="4"/>
  <c r="R76" i="8" s="1"/>
  <c r="AQ95" i="4"/>
  <c r="J76" i="8" s="1"/>
  <c r="AR95" i="4"/>
  <c r="L76" i="8" s="1"/>
  <c r="AW44" i="4"/>
  <c r="BC44" i="4"/>
  <c r="BD44" i="4" s="1"/>
  <c r="AV44" i="4"/>
  <c r="AT44" i="4"/>
  <c r="AU44" i="4"/>
  <c r="AQ44" i="4"/>
  <c r="AR44" i="4"/>
  <c r="AS44" i="4"/>
  <c r="AW60" i="4"/>
  <c r="T41" i="8" s="1"/>
  <c r="BC60" i="4"/>
  <c r="BD60" i="4" s="1"/>
  <c r="AR60" i="4"/>
  <c r="L41" i="8" s="1"/>
  <c r="AV60" i="4"/>
  <c r="P41" i="8" s="1"/>
  <c r="AT60" i="4"/>
  <c r="R41" i="8" s="1"/>
  <c r="AU60" i="4"/>
  <c r="N41" i="8" s="1"/>
  <c r="AQ60" i="4"/>
  <c r="J41" i="8" s="1"/>
  <c r="AS60" i="4"/>
  <c r="M41" i="8" s="1"/>
  <c r="AU76" i="4"/>
  <c r="N57" i="8" s="1"/>
  <c r="AW76" i="4"/>
  <c r="T57" i="8" s="1"/>
  <c r="BC76" i="4"/>
  <c r="BD76" i="4" s="1"/>
  <c r="AR76" i="4"/>
  <c r="L57" i="8" s="1"/>
  <c r="AV76" i="4"/>
  <c r="P57" i="8" s="1"/>
  <c r="AT76" i="4"/>
  <c r="R57" i="8" s="1"/>
  <c r="AQ76" i="4"/>
  <c r="J57" i="8" s="1"/>
  <c r="AS76" i="4"/>
  <c r="M57" i="8" s="1"/>
  <c r="AU92" i="4"/>
  <c r="N73" i="8" s="1"/>
  <c r="AW92" i="4"/>
  <c r="T73" i="8" s="1"/>
  <c r="BC92" i="4"/>
  <c r="BD92" i="4" s="1"/>
  <c r="AR92" i="4"/>
  <c r="L73" i="8" s="1"/>
  <c r="AV92" i="4"/>
  <c r="P73" i="8" s="1"/>
  <c r="AT92" i="4"/>
  <c r="R73" i="8" s="1"/>
  <c r="AQ92" i="4"/>
  <c r="J73" i="8" s="1"/>
  <c r="AS92" i="4"/>
  <c r="M73" i="8" s="1"/>
  <c r="AU108" i="4"/>
  <c r="N89" i="8" s="1"/>
  <c r="AW108" i="4"/>
  <c r="T89" i="8" s="1"/>
  <c r="BC108" i="4"/>
  <c r="BD108" i="4" s="1"/>
  <c r="AR108" i="4"/>
  <c r="L89" i="8" s="1"/>
  <c r="AV108" i="4"/>
  <c r="P89" i="8" s="1"/>
  <c r="AT108" i="4"/>
  <c r="R89" i="8" s="1"/>
  <c r="AQ108" i="4"/>
  <c r="J89" i="8" s="1"/>
  <c r="AS108" i="4"/>
  <c r="M89" i="8" s="1"/>
  <c r="AU124" i="4"/>
  <c r="N105" i="8" s="1"/>
  <c r="AW124" i="4"/>
  <c r="T105" i="8" s="1"/>
  <c r="BC124" i="4"/>
  <c r="BD124" i="4" s="1"/>
  <c r="AR124" i="4"/>
  <c r="L105" i="8" s="1"/>
  <c r="AV124" i="4"/>
  <c r="P105" i="8" s="1"/>
  <c r="AT124" i="4"/>
  <c r="R105" i="8" s="1"/>
  <c r="AQ124" i="4"/>
  <c r="J105" i="8" s="1"/>
  <c r="AS124" i="4"/>
  <c r="M105" i="8" s="1"/>
  <c r="AV141" i="4"/>
  <c r="P122" i="8" s="1"/>
  <c r="BC141" i="4"/>
  <c r="BD141" i="4" s="1"/>
  <c r="AS141" i="4"/>
  <c r="M122" i="8" s="1"/>
  <c r="AW141" i="4"/>
  <c r="T122" i="8" s="1"/>
  <c r="AU141" i="4"/>
  <c r="N122" i="8" s="1"/>
  <c r="AR141" i="4"/>
  <c r="L122" i="8" s="1"/>
  <c r="AQ141" i="4"/>
  <c r="J122" i="8" s="1"/>
  <c r="AT141" i="4"/>
  <c r="R122" i="8" s="1"/>
  <c r="AW162" i="4"/>
  <c r="T143" i="8" s="1"/>
  <c r="BC162" i="4"/>
  <c r="BD162" i="4" s="1"/>
  <c r="AV162" i="4"/>
  <c r="P143" i="8" s="1"/>
  <c r="AT162" i="4"/>
  <c r="R143" i="8" s="1"/>
  <c r="AR162" i="4"/>
  <c r="L143" i="8" s="1"/>
  <c r="AU162" i="4"/>
  <c r="N143" i="8" s="1"/>
  <c r="AS162" i="4"/>
  <c r="M143" i="8" s="1"/>
  <c r="AQ162" i="4"/>
  <c r="J143" i="8" s="1"/>
  <c r="AV49" i="4"/>
  <c r="P30" i="8" s="1"/>
  <c r="BC49" i="4"/>
  <c r="BD49" i="4" s="1"/>
  <c r="AW49" i="4"/>
  <c r="T30" i="8" s="1"/>
  <c r="AS49" i="4"/>
  <c r="M30" i="8" s="1"/>
  <c r="AU49" i="4"/>
  <c r="N30" i="8" s="1"/>
  <c r="AQ49" i="4"/>
  <c r="J30" i="8" s="1"/>
  <c r="AR49" i="4"/>
  <c r="L30" i="8" s="1"/>
  <c r="AT49" i="4"/>
  <c r="R30" i="8" s="1"/>
  <c r="AV93" i="4"/>
  <c r="P74" i="8" s="1"/>
  <c r="BC93" i="4"/>
  <c r="BD93" i="4" s="1"/>
  <c r="AS93" i="4"/>
  <c r="M74" i="8" s="1"/>
  <c r="AW93" i="4"/>
  <c r="T74" i="8" s="1"/>
  <c r="AU93" i="4"/>
  <c r="N74" i="8" s="1"/>
  <c r="AR93" i="4"/>
  <c r="L74" i="8" s="1"/>
  <c r="AQ93" i="4"/>
  <c r="J74" i="8" s="1"/>
  <c r="AT93" i="4"/>
  <c r="R74" i="8" s="1"/>
  <c r="AV129" i="4"/>
  <c r="P110" i="8" s="1"/>
  <c r="BC129" i="4"/>
  <c r="BD129" i="4" s="1"/>
  <c r="AW129" i="4"/>
  <c r="T110" i="8" s="1"/>
  <c r="AU129" i="4"/>
  <c r="N110" i="8" s="1"/>
  <c r="AS129" i="4"/>
  <c r="M110" i="8" s="1"/>
  <c r="AQ129" i="4"/>
  <c r="J110" i="8" s="1"/>
  <c r="AR129" i="4"/>
  <c r="L110" i="8" s="1"/>
  <c r="AT129" i="4"/>
  <c r="R110" i="8" s="1"/>
  <c r="AV153" i="4"/>
  <c r="P134" i="8" s="1"/>
  <c r="BC153" i="4"/>
  <c r="BD153" i="4" s="1"/>
  <c r="AS153" i="4"/>
  <c r="M134" i="8" s="1"/>
  <c r="AW153" i="4"/>
  <c r="T134" i="8" s="1"/>
  <c r="AU153" i="4"/>
  <c r="N134" i="8" s="1"/>
  <c r="AQ153" i="4"/>
  <c r="J134" i="8" s="1"/>
  <c r="AR153" i="4"/>
  <c r="L134" i="8" s="1"/>
  <c r="AT153" i="4"/>
  <c r="R134" i="8" s="1"/>
  <c r="AV41" i="4"/>
  <c r="BC41" i="4"/>
  <c r="BD41" i="4" s="1"/>
  <c r="AS41" i="4"/>
  <c r="AW41" i="4"/>
  <c r="AU41" i="4"/>
  <c r="AQ41" i="4"/>
  <c r="AR41" i="4"/>
  <c r="AT41" i="4"/>
  <c r="AV65" i="4"/>
  <c r="P46" i="8" s="1"/>
  <c r="BC65" i="4"/>
  <c r="BD65" i="4" s="1"/>
  <c r="AW65" i="4"/>
  <c r="T46" i="8" s="1"/>
  <c r="AS65" i="4"/>
  <c r="M46" i="8" s="1"/>
  <c r="AU65" i="4"/>
  <c r="N46" i="8" s="1"/>
  <c r="AQ65" i="4"/>
  <c r="J46" i="8" s="1"/>
  <c r="AR65" i="4"/>
  <c r="L46" i="8" s="1"/>
  <c r="AT65" i="4"/>
  <c r="R46" i="8" s="1"/>
  <c r="AV89" i="4"/>
  <c r="P70" i="8" s="1"/>
  <c r="BC89" i="4"/>
  <c r="BD89" i="4" s="1"/>
  <c r="AS89" i="4"/>
  <c r="M70" i="8" s="1"/>
  <c r="AW89" i="4"/>
  <c r="T70" i="8" s="1"/>
  <c r="AU89" i="4"/>
  <c r="N70" i="8" s="1"/>
  <c r="AQ89" i="4"/>
  <c r="J70" i="8" s="1"/>
  <c r="AR89" i="4"/>
  <c r="L70" i="8" s="1"/>
  <c r="AT89" i="4"/>
  <c r="R70" i="8" s="1"/>
  <c r="AV117" i="4"/>
  <c r="P98" i="8" s="1"/>
  <c r="BC117" i="4"/>
  <c r="BD117" i="4" s="1"/>
  <c r="AS117" i="4"/>
  <c r="M98" i="8" s="1"/>
  <c r="AU117" i="4"/>
  <c r="N98" i="8" s="1"/>
  <c r="AW117" i="4"/>
  <c r="T98" i="8" s="1"/>
  <c r="AR117" i="4"/>
  <c r="L98" i="8" s="1"/>
  <c r="AQ117" i="4"/>
  <c r="J98" i="8" s="1"/>
  <c r="AT117" i="4"/>
  <c r="R98" i="8" s="1"/>
  <c r="AW38" i="4"/>
  <c r="AT38" i="4"/>
  <c r="AU38" i="4"/>
  <c r="BC38" i="4"/>
  <c r="BD38" i="4" s="1"/>
  <c r="AV38" i="4"/>
  <c r="AR38" i="4"/>
  <c r="AQ38" i="4"/>
  <c r="AS38" i="4"/>
  <c r="AW54" i="4"/>
  <c r="T35" i="8" s="1"/>
  <c r="AT54" i="4"/>
  <c r="R35" i="8" s="1"/>
  <c r="AU54" i="4"/>
  <c r="N35" i="8" s="1"/>
  <c r="BC54" i="4"/>
  <c r="BD54" i="4" s="1"/>
  <c r="AV54" i="4"/>
  <c r="P35" i="8" s="1"/>
  <c r="AR54" i="4"/>
  <c r="L35" i="8" s="1"/>
  <c r="AQ54" i="4"/>
  <c r="J35" i="8" s="1"/>
  <c r="AS54" i="4"/>
  <c r="M35" i="8" s="1"/>
  <c r="AW70" i="4"/>
  <c r="T51" i="8" s="1"/>
  <c r="AT70" i="4"/>
  <c r="R51" i="8" s="1"/>
  <c r="AU70" i="4"/>
  <c r="N51" i="8" s="1"/>
  <c r="BC70" i="4"/>
  <c r="BD70" i="4" s="1"/>
  <c r="AV70" i="4"/>
  <c r="P51" i="8" s="1"/>
  <c r="AR70" i="4"/>
  <c r="L51" i="8" s="1"/>
  <c r="AQ70" i="4"/>
  <c r="J51" i="8" s="1"/>
  <c r="AS70" i="4"/>
  <c r="M51" i="8" s="1"/>
  <c r="AW86" i="4"/>
  <c r="T67" i="8" s="1"/>
  <c r="AV86" i="4"/>
  <c r="P67" i="8" s="1"/>
  <c r="AU86" i="4"/>
  <c r="N67" i="8" s="1"/>
  <c r="AT86" i="4"/>
  <c r="R67" i="8" s="1"/>
  <c r="BC86" i="4"/>
  <c r="BD86" i="4" s="1"/>
  <c r="AR86" i="4"/>
  <c r="L67" i="8" s="1"/>
  <c r="AQ86" i="4"/>
  <c r="J67" i="8" s="1"/>
  <c r="AS86" i="4"/>
  <c r="M67" i="8" s="1"/>
  <c r="AW102" i="4"/>
  <c r="T83" i="8" s="1"/>
  <c r="AV102" i="4"/>
  <c r="P83" i="8" s="1"/>
  <c r="AU102" i="4"/>
  <c r="N83" i="8" s="1"/>
  <c r="AT102" i="4"/>
  <c r="R83" i="8" s="1"/>
  <c r="BC102" i="4"/>
  <c r="BD102" i="4" s="1"/>
  <c r="AR102" i="4"/>
  <c r="L83" i="8" s="1"/>
  <c r="AQ102" i="4"/>
  <c r="J83" i="8" s="1"/>
  <c r="AS102" i="4"/>
  <c r="M83" i="8" s="1"/>
  <c r="AW118" i="4"/>
  <c r="T99" i="8" s="1"/>
  <c r="AV118" i="4"/>
  <c r="P99" i="8" s="1"/>
  <c r="AU118" i="4"/>
  <c r="N99" i="8" s="1"/>
  <c r="AT118" i="4"/>
  <c r="R99" i="8" s="1"/>
  <c r="BC118" i="4"/>
  <c r="BD118" i="4" s="1"/>
  <c r="AR118" i="4"/>
  <c r="L99" i="8" s="1"/>
  <c r="AQ118" i="4"/>
  <c r="J99" i="8" s="1"/>
  <c r="AS118" i="4"/>
  <c r="M99" i="8" s="1"/>
  <c r="AW134" i="4"/>
  <c r="T115" i="8" s="1"/>
  <c r="AV134" i="4"/>
  <c r="P115" i="8" s="1"/>
  <c r="AU134" i="4"/>
  <c r="N115" i="8" s="1"/>
  <c r="AT134" i="4"/>
  <c r="R115" i="8" s="1"/>
  <c r="BC134" i="4"/>
  <c r="BD134" i="4" s="1"/>
  <c r="AR134" i="4"/>
  <c r="L115" i="8" s="1"/>
  <c r="AQ134" i="4"/>
  <c r="J115" i="8" s="1"/>
  <c r="AS134" i="4"/>
  <c r="M115" i="8" s="1"/>
  <c r="AW154" i="4"/>
  <c r="T135" i="8" s="1"/>
  <c r="AV154" i="4"/>
  <c r="P135" i="8" s="1"/>
  <c r="AT154" i="4"/>
  <c r="R135" i="8" s="1"/>
  <c r="BC154" i="4"/>
  <c r="BD154" i="4" s="1"/>
  <c r="AU154" i="4"/>
  <c r="N135" i="8" s="1"/>
  <c r="AR154" i="4"/>
  <c r="L135" i="8" s="1"/>
  <c r="AS154" i="4"/>
  <c r="M135" i="8" s="1"/>
  <c r="AQ154" i="4"/>
  <c r="J135" i="8" s="1"/>
  <c r="AU148" i="4"/>
  <c r="N129" i="8" s="1"/>
  <c r="AW148" i="4"/>
  <c r="T129" i="8" s="1"/>
  <c r="BC148" i="4"/>
  <c r="BD148" i="4" s="1"/>
  <c r="AV148" i="4"/>
  <c r="P129" i="8" s="1"/>
  <c r="AR148" i="4"/>
  <c r="L129" i="8" s="1"/>
  <c r="AT148" i="4"/>
  <c r="R129" i="8" s="1"/>
  <c r="AS148" i="4"/>
  <c r="M129" i="8" s="1"/>
  <c r="AQ148" i="4"/>
  <c r="J129" i="8" s="1"/>
  <c r="BC163" i="4"/>
  <c r="BD163" i="4" s="1"/>
  <c r="AV163" i="4"/>
  <c r="P144" i="8" s="1"/>
  <c r="AW163" i="4"/>
  <c r="T144" i="8" s="1"/>
  <c r="AU163" i="4"/>
  <c r="N144" i="8" s="1"/>
  <c r="AS163" i="4"/>
  <c r="M144" i="8" s="1"/>
  <c r="AR163" i="4"/>
  <c r="L144" i="8" s="1"/>
  <c r="AT163" i="4"/>
  <c r="R144" i="8" s="1"/>
  <c r="AQ163" i="4"/>
  <c r="J144" i="8" s="1"/>
  <c r="BC51" i="4"/>
  <c r="BD51" i="4" s="1"/>
  <c r="AW51" i="4"/>
  <c r="T32" i="8" s="1"/>
  <c r="AV51" i="4"/>
  <c r="P32" i="8" s="1"/>
  <c r="AU51" i="4"/>
  <c r="N32" i="8" s="1"/>
  <c r="AS51" i="4"/>
  <c r="M32" i="8" s="1"/>
  <c r="AR51" i="4"/>
  <c r="L32" i="8" s="1"/>
  <c r="AT51" i="4"/>
  <c r="R32" i="8" s="1"/>
  <c r="AQ51" i="4"/>
  <c r="J32" i="8" s="1"/>
  <c r="BC91" i="4"/>
  <c r="BD91" i="4" s="1"/>
  <c r="AV91" i="4"/>
  <c r="P72" i="8" s="1"/>
  <c r="AW91" i="4"/>
  <c r="T72" i="8" s="1"/>
  <c r="AU91" i="4"/>
  <c r="N72" i="8" s="1"/>
  <c r="AS91" i="4"/>
  <c r="M72" i="8" s="1"/>
  <c r="AR91" i="4"/>
  <c r="L72" i="8" s="1"/>
  <c r="AT91" i="4"/>
  <c r="R72" i="8" s="1"/>
  <c r="AQ91" i="4"/>
  <c r="J72" i="8" s="1"/>
  <c r="AW150" i="4"/>
  <c r="T131" i="8" s="1"/>
  <c r="AV150" i="4"/>
  <c r="P131" i="8" s="1"/>
  <c r="AU150" i="4"/>
  <c r="N131" i="8" s="1"/>
  <c r="AT150" i="4"/>
  <c r="R131" i="8" s="1"/>
  <c r="BC150" i="4"/>
  <c r="BD150" i="4" s="1"/>
  <c r="AR150" i="4"/>
  <c r="L131" i="8" s="1"/>
  <c r="AQ150" i="4"/>
  <c r="J131" i="8" s="1"/>
  <c r="AS150" i="4"/>
  <c r="M131" i="8" s="1"/>
  <c r="BC119" i="4"/>
  <c r="BD119" i="4" s="1"/>
  <c r="AV119" i="4"/>
  <c r="P100" i="8" s="1"/>
  <c r="AW119" i="4"/>
  <c r="T100" i="8" s="1"/>
  <c r="AS119" i="4"/>
  <c r="M100" i="8" s="1"/>
  <c r="AU119" i="4"/>
  <c r="N100" i="8" s="1"/>
  <c r="AT119" i="4"/>
  <c r="R100" i="8" s="1"/>
  <c r="AQ119" i="4"/>
  <c r="J100" i="8" s="1"/>
  <c r="AR119" i="4"/>
  <c r="L100" i="8" s="1"/>
  <c r="BC59" i="4"/>
  <c r="BD59" i="4" s="1"/>
  <c r="AW59" i="4"/>
  <c r="T40" i="8" s="1"/>
  <c r="AU59" i="4"/>
  <c r="N40" i="8" s="1"/>
  <c r="AV59" i="4"/>
  <c r="P40" i="8" s="1"/>
  <c r="AS59" i="4"/>
  <c r="M40" i="8" s="1"/>
  <c r="AR59" i="4"/>
  <c r="L40" i="8" s="1"/>
  <c r="AT59" i="4"/>
  <c r="R40" i="8" s="1"/>
  <c r="AQ59" i="4"/>
  <c r="J40" i="8" s="1"/>
  <c r="BC139" i="4"/>
  <c r="BD139" i="4" s="1"/>
  <c r="AV139" i="4"/>
  <c r="P120" i="8" s="1"/>
  <c r="AW139" i="4"/>
  <c r="T120" i="8" s="1"/>
  <c r="AU139" i="4"/>
  <c r="N120" i="8" s="1"/>
  <c r="AS139" i="4"/>
  <c r="M120" i="8" s="1"/>
  <c r="AR139" i="4"/>
  <c r="L120" i="8" s="1"/>
  <c r="AT139" i="4"/>
  <c r="R120" i="8" s="1"/>
  <c r="AQ139" i="4"/>
  <c r="J120" i="8" s="1"/>
  <c r="BC47" i="4"/>
  <c r="BD47" i="4" s="1"/>
  <c r="AW47" i="4"/>
  <c r="T28" i="8" s="1"/>
  <c r="AU47" i="4"/>
  <c r="N28" i="8" s="1"/>
  <c r="AS47" i="4"/>
  <c r="M28" i="8" s="1"/>
  <c r="AV47" i="4"/>
  <c r="P28" i="8" s="1"/>
  <c r="AT47" i="4"/>
  <c r="R28" i="8" s="1"/>
  <c r="AR47" i="4"/>
  <c r="L28" i="8" s="1"/>
  <c r="AQ47" i="4"/>
  <c r="J28" i="8" s="1"/>
  <c r="BC111" i="4"/>
  <c r="BD111" i="4" s="1"/>
  <c r="AV111" i="4"/>
  <c r="P92" i="8" s="1"/>
  <c r="AW111" i="4"/>
  <c r="T92" i="8" s="1"/>
  <c r="AU111" i="4"/>
  <c r="N92" i="8" s="1"/>
  <c r="AS111" i="4"/>
  <c r="M92" i="8" s="1"/>
  <c r="AT111" i="4"/>
  <c r="R92" i="8" s="1"/>
  <c r="AQ111" i="4"/>
  <c r="J92" i="8" s="1"/>
  <c r="AR111" i="4"/>
  <c r="L92" i="8" s="1"/>
  <c r="AW28" i="4"/>
  <c r="BC28" i="4"/>
  <c r="BD28" i="4" s="1"/>
  <c r="AV28" i="4"/>
  <c r="AT28" i="4"/>
  <c r="AQ28" i="4"/>
  <c r="AR28" i="4"/>
  <c r="AS28" i="4"/>
  <c r="AU28" i="4"/>
  <c r="AW48" i="4"/>
  <c r="T29" i="8" s="1"/>
  <c r="BC48" i="4"/>
  <c r="BD48" i="4" s="1"/>
  <c r="AV48" i="4"/>
  <c r="P29" i="8" s="1"/>
  <c r="AT48" i="4"/>
  <c r="R29" i="8" s="1"/>
  <c r="AQ48" i="4"/>
  <c r="J29" i="8" s="1"/>
  <c r="AR48" i="4"/>
  <c r="L29" i="8" s="1"/>
  <c r="AS48" i="4"/>
  <c r="M29" i="8" s="1"/>
  <c r="AU48" i="4"/>
  <c r="N29" i="8" s="1"/>
  <c r="AW64" i="4"/>
  <c r="T45" i="8" s="1"/>
  <c r="BC64" i="4"/>
  <c r="BD64" i="4" s="1"/>
  <c r="AR64" i="4"/>
  <c r="L45" i="8" s="1"/>
  <c r="AV64" i="4"/>
  <c r="P45" i="8" s="1"/>
  <c r="AT64" i="4"/>
  <c r="R45" i="8" s="1"/>
  <c r="AU64" i="4"/>
  <c r="N45" i="8" s="1"/>
  <c r="AQ64" i="4"/>
  <c r="J45" i="8" s="1"/>
  <c r="AS64" i="4"/>
  <c r="M45" i="8" s="1"/>
  <c r="AU80" i="4"/>
  <c r="N61" i="8" s="1"/>
  <c r="AW80" i="4"/>
  <c r="T61" i="8" s="1"/>
  <c r="BC80" i="4"/>
  <c r="BD80" i="4" s="1"/>
  <c r="AR80" i="4"/>
  <c r="L61" i="8" s="1"/>
  <c r="AT80" i="4"/>
  <c r="R61" i="8" s="1"/>
  <c r="AV80" i="4"/>
  <c r="P61" i="8" s="1"/>
  <c r="AQ80" i="4"/>
  <c r="J61" i="8" s="1"/>
  <c r="AS80" i="4"/>
  <c r="M61" i="8" s="1"/>
  <c r="AU96" i="4"/>
  <c r="N77" i="8" s="1"/>
  <c r="AW96" i="4"/>
  <c r="T77" i="8" s="1"/>
  <c r="BC96" i="4"/>
  <c r="BD96" i="4" s="1"/>
  <c r="AR96" i="4"/>
  <c r="L77" i="8" s="1"/>
  <c r="AV96" i="4"/>
  <c r="P77" i="8" s="1"/>
  <c r="AT96" i="4"/>
  <c r="R77" i="8" s="1"/>
  <c r="AS96" i="4"/>
  <c r="M77" i="8" s="1"/>
  <c r="AQ96" i="4"/>
  <c r="J77" i="8" s="1"/>
  <c r="AU112" i="4"/>
  <c r="N93" i="8" s="1"/>
  <c r="AW112" i="4"/>
  <c r="T93" i="8" s="1"/>
  <c r="BC112" i="4"/>
  <c r="BD112" i="4" s="1"/>
  <c r="AR112" i="4"/>
  <c r="L93" i="8" s="1"/>
  <c r="AV112" i="4"/>
  <c r="P93" i="8" s="1"/>
  <c r="AT112" i="4"/>
  <c r="R93" i="8" s="1"/>
  <c r="AS112" i="4"/>
  <c r="M93" i="8" s="1"/>
  <c r="AQ112" i="4"/>
  <c r="J93" i="8" s="1"/>
  <c r="AU128" i="4"/>
  <c r="N109" i="8" s="1"/>
  <c r="AW128" i="4"/>
  <c r="T109" i="8" s="1"/>
  <c r="BC128" i="4"/>
  <c r="BD128" i="4" s="1"/>
  <c r="AR128" i="4"/>
  <c r="L109" i="8" s="1"/>
  <c r="AV128" i="4"/>
  <c r="P109" i="8" s="1"/>
  <c r="AT128" i="4"/>
  <c r="R109" i="8" s="1"/>
  <c r="AS128" i="4"/>
  <c r="M109" i="8" s="1"/>
  <c r="AQ128" i="4"/>
  <c r="J109" i="8" s="1"/>
  <c r="AW146" i="4"/>
  <c r="T127" i="8" s="1"/>
  <c r="AV146" i="4"/>
  <c r="P127" i="8" s="1"/>
  <c r="AT146" i="4"/>
  <c r="R127" i="8" s="1"/>
  <c r="AR146" i="4"/>
  <c r="L127" i="8" s="1"/>
  <c r="BC146" i="4"/>
  <c r="BD146" i="4" s="1"/>
  <c r="AU146" i="4"/>
  <c r="N127" i="8" s="1"/>
  <c r="AS146" i="4"/>
  <c r="M127" i="8" s="1"/>
  <c r="AQ146" i="4"/>
  <c r="J127" i="8" s="1"/>
  <c r="AW24" i="4"/>
  <c r="BC24" i="4"/>
  <c r="BD24" i="4" s="1"/>
  <c r="AV24" i="4"/>
  <c r="AT24" i="4"/>
  <c r="AU24" i="4"/>
  <c r="AQ24" i="4"/>
  <c r="AS24" i="4"/>
  <c r="AR24" i="4"/>
  <c r="AV57" i="4"/>
  <c r="P38" i="8" s="1"/>
  <c r="BC57" i="4"/>
  <c r="BD57" i="4" s="1"/>
  <c r="AS57" i="4"/>
  <c r="M38" i="8" s="1"/>
  <c r="AW57" i="4"/>
  <c r="T38" i="8" s="1"/>
  <c r="AU57" i="4"/>
  <c r="N38" i="8" s="1"/>
  <c r="AQ57" i="4"/>
  <c r="J38" i="8" s="1"/>
  <c r="AT57" i="4"/>
  <c r="R38" i="8" s="1"/>
  <c r="AR57" i="4"/>
  <c r="L38" i="8" s="1"/>
  <c r="AV101" i="4"/>
  <c r="P82" i="8" s="1"/>
  <c r="BC101" i="4"/>
  <c r="BD101" i="4" s="1"/>
  <c r="AS101" i="4"/>
  <c r="M82" i="8" s="1"/>
  <c r="AU101" i="4"/>
  <c r="N82" i="8" s="1"/>
  <c r="AW101" i="4"/>
  <c r="T82" i="8" s="1"/>
  <c r="AR101" i="4"/>
  <c r="L82" i="8" s="1"/>
  <c r="AQ101" i="4"/>
  <c r="J82" i="8" s="1"/>
  <c r="AT101" i="4"/>
  <c r="R82" i="8" s="1"/>
  <c r="AV137" i="4"/>
  <c r="P118" i="8" s="1"/>
  <c r="BC137" i="4"/>
  <c r="BD137" i="4" s="1"/>
  <c r="AS137" i="4"/>
  <c r="M118" i="8" s="1"/>
  <c r="AW137" i="4"/>
  <c r="T118" i="8" s="1"/>
  <c r="AU137" i="4"/>
  <c r="N118" i="8" s="1"/>
  <c r="AQ137" i="4"/>
  <c r="J118" i="8" s="1"/>
  <c r="AT137" i="4"/>
  <c r="R118" i="8" s="1"/>
  <c r="AR137" i="4"/>
  <c r="L118" i="8" s="1"/>
  <c r="AW158" i="4"/>
  <c r="T139" i="8" s="1"/>
  <c r="AV158" i="4"/>
  <c r="P139" i="8" s="1"/>
  <c r="BC158" i="4"/>
  <c r="BD158" i="4" s="1"/>
  <c r="AT158" i="4"/>
  <c r="R139" i="8" s="1"/>
  <c r="AU158" i="4"/>
  <c r="N139" i="8" s="1"/>
  <c r="AR158" i="4"/>
  <c r="L139" i="8" s="1"/>
  <c r="AQ158" i="4"/>
  <c r="J139" i="8" s="1"/>
  <c r="AS158" i="4"/>
  <c r="M139" i="8" s="1"/>
  <c r="AV45" i="4"/>
  <c r="BC45" i="4"/>
  <c r="BD45" i="4" s="1"/>
  <c r="AS45" i="4"/>
  <c r="AW45" i="4"/>
  <c r="AU45" i="4"/>
  <c r="AQ45" i="4"/>
  <c r="AT45" i="4"/>
  <c r="AR45" i="4"/>
  <c r="AV69" i="4"/>
  <c r="P50" i="8" s="1"/>
  <c r="BC69" i="4"/>
  <c r="BD69" i="4" s="1"/>
  <c r="AS69" i="4"/>
  <c r="M50" i="8" s="1"/>
  <c r="AU69" i="4"/>
  <c r="N50" i="8" s="1"/>
  <c r="AW69" i="4"/>
  <c r="T50" i="8" s="1"/>
  <c r="AR69" i="4"/>
  <c r="L50" i="8" s="1"/>
  <c r="AQ69" i="4"/>
  <c r="J50" i="8" s="1"/>
  <c r="AT69" i="4"/>
  <c r="R50" i="8" s="1"/>
  <c r="AV97" i="4"/>
  <c r="P78" i="8" s="1"/>
  <c r="BC97" i="4"/>
  <c r="BD97" i="4" s="1"/>
  <c r="AW97" i="4"/>
  <c r="T78" i="8" s="1"/>
  <c r="AU97" i="4"/>
  <c r="N78" i="8" s="1"/>
  <c r="AS97" i="4"/>
  <c r="M78" i="8" s="1"/>
  <c r="AQ97" i="4"/>
  <c r="J78" i="8" s="1"/>
  <c r="AR97" i="4"/>
  <c r="L78" i="8" s="1"/>
  <c r="AT97" i="4"/>
  <c r="R78" i="8" s="1"/>
  <c r="AV125" i="4"/>
  <c r="P106" i="8" s="1"/>
  <c r="BC125" i="4"/>
  <c r="BD125" i="4" s="1"/>
  <c r="AS125" i="4"/>
  <c r="M106" i="8" s="1"/>
  <c r="AW125" i="4"/>
  <c r="T106" i="8" s="1"/>
  <c r="AU125" i="4"/>
  <c r="N106" i="8" s="1"/>
  <c r="AR125" i="4"/>
  <c r="L106" i="8" s="1"/>
  <c r="AQ125" i="4"/>
  <c r="J106" i="8" s="1"/>
  <c r="AT125" i="4"/>
  <c r="R106" i="8" s="1"/>
  <c r="AW26" i="4"/>
  <c r="AT26" i="4"/>
  <c r="BC26" i="4"/>
  <c r="BD26" i="4" s="1"/>
  <c r="AU26" i="4"/>
  <c r="AV26" i="4"/>
  <c r="AS26" i="4"/>
  <c r="AR26" i="4"/>
  <c r="AQ26" i="4"/>
  <c r="AW42" i="4"/>
  <c r="AT42" i="4"/>
  <c r="BC42" i="4"/>
  <c r="BD42" i="4" s="1"/>
  <c r="AU42" i="4"/>
  <c r="AV42" i="4"/>
  <c r="AS42" i="4"/>
  <c r="AR42" i="4"/>
  <c r="AQ42" i="4"/>
  <c r="AW58" i="4"/>
  <c r="T39" i="8" s="1"/>
  <c r="AT58" i="4"/>
  <c r="R39" i="8" s="1"/>
  <c r="BC58" i="4"/>
  <c r="BD58" i="4" s="1"/>
  <c r="AU58" i="4"/>
  <c r="N39" i="8" s="1"/>
  <c r="AR58" i="4"/>
  <c r="L39" i="8" s="1"/>
  <c r="AV58" i="4"/>
  <c r="P39" i="8" s="1"/>
  <c r="AS58" i="4"/>
  <c r="M39" i="8" s="1"/>
  <c r="AQ58" i="4"/>
  <c r="J39" i="8" s="1"/>
  <c r="AW74" i="4"/>
  <c r="T55" i="8" s="1"/>
  <c r="AT74" i="4"/>
  <c r="R55" i="8" s="1"/>
  <c r="BC74" i="4"/>
  <c r="BD74" i="4" s="1"/>
  <c r="AU74" i="4"/>
  <c r="N55" i="8" s="1"/>
  <c r="AR74" i="4"/>
  <c r="L55" i="8" s="1"/>
  <c r="AV74" i="4"/>
  <c r="P55" i="8" s="1"/>
  <c r="AS74" i="4"/>
  <c r="M55" i="8" s="1"/>
  <c r="AQ74" i="4"/>
  <c r="J55" i="8" s="1"/>
  <c r="AW90" i="4"/>
  <c r="T71" i="8" s="1"/>
  <c r="AV90" i="4"/>
  <c r="P71" i="8" s="1"/>
  <c r="AT90" i="4"/>
  <c r="R71" i="8" s="1"/>
  <c r="BC90" i="4"/>
  <c r="BD90" i="4" s="1"/>
  <c r="AU90" i="4"/>
  <c r="N71" i="8" s="1"/>
  <c r="AR90" i="4"/>
  <c r="L71" i="8" s="1"/>
  <c r="AS90" i="4"/>
  <c r="M71" i="8" s="1"/>
  <c r="AQ90" i="4"/>
  <c r="J71" i="8" s="1"/>
  <c r="AW106" i="4"/>
  <c r="T87" i="8" s="1"/>
  <c r="AV106" i="4"/>
  <c r="P87" i="8" s="1"/>
  <c r="AT106" i="4"/>
  <c r="R87" i="8" s="1"/>
  <c r="BC106" i="4"/>
  <c r="BD106" i="4" s="1"/>
  <c r="AU106" i="4"/>
  <c r="N87" i="8" s="1"/>
  <c r="AR106" i="4"/>
  <c r="L87" i="8" s="1"/>
  <c r="AS106" i="4"/>
  <c r="M87" i="8" s="1"/>
  <c r="AQ106" i="4"/>
  <c r="J87" i="8" s="1"/>
  <c r="AW122" i="4"/>
  <c r="T103" i="8" s="1"/>
  <c r="AV122" i="4"/>
  <c r="P103" i="8" s="1"/>
  <c r="AT122" i="4"/>
  <c r="R103" i="8" s="1"/>
  <c r="BC122" i="4"/>
  <c r="BD122" i="4" s="1"/>
  <c r="AU122" i="4"/>
  <c r="N103" i="8" s="1"/>
  <c r="AR122" i="4"/>
  <c r="L103" i="8" s="1"/>
  <c r="AS122" i="4"/>
  <c r="M103" i="8" s="1"/>
  <c r="AQ122" i="4"/>
  <c r="J103" i="8" s="1"/>
  <c r="AW138" i="4"/>
  <c r="T119" i="8" s="1"/>
  <c r="AV138" i="4"/>
  <c r="P119" i="8" s="1"/>
  <c r="AT138" i="4"/>
  <c r="R119" i="8" s="1"/>
  <c r="BC138" i="4"/>
  <c r="BD138" i="4" s="1"/>
  <c r="AU138" i="4"/>
  <c r="N119" i="8" s="1"/>
  <c r="AR138" i="4"/>
  <c r="L119" i="8" s="1"/>
  <c r="AS138" i="4"/>
  <c r="M119" i="8" s="1"/>
  <c r="AQ138" i="4"/>
  <c r="J119" i="8" s="1"/>
  <c r="BC159" i="4"/>
  <c r="BD159" i="4" s="1"/>
  <c r="AV159" i="4"/>
  <c r="P140" i="8" s="1"/>
  <c r="AW159" i="4"/>
  <c r="T140" i="8" s="1"/>
  <c r="AU159" i="4"/>
  <c r="N140" i="8" s="1"/>
  <c r="AS159" i="4"/>
  <c r="M140" i="8" s="1"/>
  <c r="AT159" i="4"/>
  <c r="R140" i="8" s="1"/>
  <c r="AQ159" i="4"/>
  <c r="J140" i="8" s="1"/>
  <c r="AR159" i="4"/>
  <c r="L140" i="8" s="1"/>
  <c r="AU152" i="4"/>
  <c r="N133" i="8" s="1"/>
  <c r="AW152" i="4"/>
  <c r="T133" i="8" s="1"/>
  <c r="BC152" i="4"/>
  <c r="BD152" i="4" s="1"/>
  <c r="AR152" i="4"/>
  <c r="L133" i="8" s="1"/>
  <c r="AT152" i="4"/>
  <c r="R133" i="8" s="1"/>
  <c r="AV152" i="4"/>
  <c r="P133" i="8" s="1"/>
  <c r="AQ152" i="4"/>
  <c r="J133" i="8" s="1"/>
  <c r="AS152" i="4"/>
  <c r="M133" i="8" s="1"/>
  <c r="AX34" i="5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A13" i="8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4" i="8" l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N45" i="5"/>
  <c r="A15" i="8" l="1"/>
  <c r="A16" i="8" l="1"/>
  <c r="A17" i="8" l="1"/>
  <c r="AT45" i="5"/>
  <c r="A18" i="8" l="1"/>
  <c r="A19" i="8" l="1"/>
  <c r="A20" i="8" l="1"/>
  <c r="A21" i="8" l="1"/>
  <c r="A22" i="8" l="1"/>
  <c r="A23" i="8" l="1"/>
  <c r="A24" i="8" l="1"/>
  <c r="A25" i="8" l="1"/>
  <c r="A26" i="8" l="1"/>
  <c r="A27" i="8" l="1"/>
</calcChain>
</file>

<file path=xl/sharedStrings.xml><?xml version="1.0" encoding="utf-8"?>
<sst xmlns="http://schemas.openxmlformats.org/spreadsheetml/2006/main" count="1986" uniqueCount="954">
  <si>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</si>
  <si>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</si>
  <si>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</si>
  <si>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</si>
  <si>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</si>
  <si>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</si>
  <si>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</si>
  <si>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</si>
  <si>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</si>
  <si>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</si>
  <si>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</si>
  <si>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</si>
  <si>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</si>
  <si>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</si>
  <si>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</si>
  <si>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</si>
  <si>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</si>
  <si>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</si>
  <si>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</si>
  <si>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</si>
  <si>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</si>
  <si>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</si>
  <si>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</si>
  <si>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</si>
  <si>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</si>
  <si>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</si>
  <si>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</si>
  <si>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</si>
  <si>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</si>
  <si>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</si>
  <si>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</si>
  <si>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</si>
  <si>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</si>
  <si>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</si>
  <si>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</si>
  <si>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</si>
  <si>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</si>
  <si>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</si>
  <si>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</si>
  <si>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</si>
  <si>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</si>
  <si>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</si>
  <si>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</si>
  <si>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</si>
  <si>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</si>
  <si>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</si>
  <si>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</si>
  <si>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</si>
  <si>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</si>
  <si>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</si>
  <si>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</si>
  <si>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</si>
  <si>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</si>
  <si>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</si>
  <si>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</si>
  <si>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</si>
  <si>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</si>
  <si>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</si>
  <si>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</si>
  <si>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</si>
  <si>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</si>
  <si>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</si>
  <si>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</si>
  <si>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</si>
  <si>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</si>
  <si>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</si>
  <si>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</si>
  <si>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</si>
  <si>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</si>
  <si>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</si>
  <si>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</si>
  <si>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</si>
  <si>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</si>
  <si>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</si>
  <si>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</si>
  <si>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</si>
  <si>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</si>
  <si>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</si>
  <si>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</si>
  <si>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</si>
  <si>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</si>
  <si>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</si>
  <si>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</si>
  <si>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</si>
  <si>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</si>
  <si>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</si>
  <si>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</si>
  <si>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</si>
  <si>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</si>
  <si>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</si>
  <si>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</si>
  <si>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</si>
  <si>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</si>
  <si>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</si>
  <si>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</si>
  <si>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</si>
  <si>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</si>
  <si>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</si>
  <si>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</si>
  <si>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</si>
  <si>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</si>
  <si>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</si>
  <si>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</si>
  <si>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</si>
  <si>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</si>
  <si>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</si>
  <si>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</si>
  <si>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</si>
  <si>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</si>
  <si>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</si>
  <si>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</si>
  <si>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</si>
  <si>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</si>
  <si>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</si>
  <si>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</si>
  <si>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</si>
  <si>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</si>
  <si>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</si>
  <si>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</si>
  <si>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</si>
  <si>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</si>
  <si>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</si>
  <si>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</si>
  <si>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</si>
  <si>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</si>
  <si>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</si>
  <si>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</si>
  <si>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</si>
  <si>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</si>
  <si>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</si>
  <si>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</si>
  <si>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</si>
  <si>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</si>
  <si>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</si>
  <si>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</si>
  <si>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</si>
  <si>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</si>
  <si>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</si>
  <si>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</si>
  <si>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</si>
  <si>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</si>
  <si>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</si>
  <si>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</si>
  <si>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</si>
  <si>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</si>
  <si>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</si>
  <si>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</si>
  <si>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</si>
  <si>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</si>
  <si>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</si>
  <si>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</si>
  <si>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</si>
  <si>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</si>
  <si>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</si>
  <si>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</si>
  <si>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</si>
  <si>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</si>
  <si>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</si>
  <si>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</si>
  <si>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</si>
  <si>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</si>
  <si>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</si>
  <si>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</si>
  <si>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</si>
  <si>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</si>
  <si>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</si>
  <si>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</si>
  <si>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</si>
  <si>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</si>
  <si>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</si>
  <si>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</si>
  <si>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</si>
  <si>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</si>
  <si>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</si>
  <si>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</si>
  <si>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</si>
  <si>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</si>
  <si>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</si>
  <si>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</si>
  <si>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</si>
  <si>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</si>
  <si>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</si>
  <si>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</si>
  <si>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</si>
  <si>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</si>
  <si>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</si>
  <si>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</si>
  <si>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</si>
  <si>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</si>
  <si>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</si>
  <si>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</si>
  <si>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</si>
  <si>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</si>
  <si>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</si>
  <si>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</si>
  <si>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</si>
  <si>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</si>
  <si>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</si>
  <si>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</si>
  <si>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</si>
  <si>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</si>
  <si>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</si>
  <si>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</si>
  <si>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</si>
  <si>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</si>
  <si>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</si>
  <si>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</si>
  <si>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</si>
  <si>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</si>
  <si>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</si>
  <si>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</si>
  <si>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</si>
  <si>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</si>
  <si>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</si>
  <si>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</si>
  <si>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</si>
  <si>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</si>
  <si>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</si>
  <si>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</si>
  <si>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</si>
  <si>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</si>
  <si>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</si>
  <si>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</si>
  <si>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</si>
  <si>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</si>
  <si>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</si>
  <si>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</si>
  <si>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</si>
  <si>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</si>
  <si>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</si>
  <si>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</si>
  <si>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</si>
  <si>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</si>
  <si>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</si>
  <si>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</si>
  <si>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</si>
  <si>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</si>
  <si>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</si>
  <si>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</si>
  <si>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</si>
  <si>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</si>
  <si>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</si>
  <si>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</si>
  <si>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</si>
  <si>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</si>
  <si>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</si>
  <si>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</si>
  <si>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</si>
  <si>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</si>
  <si>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</si>
  <si>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</si>
  <si>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</si>
  <si>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</si>
  <si>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</si>
  <si>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</si>
  <si>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</si>
  <si>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</si>
  <si>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</si>
  <si>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</si>
  <si>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</si>
  <si>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</si>
  <si>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</si>
  <si>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</si>
  <si>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</si>
  <si>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</si>
  <si>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</si>
  <si>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</si>
  <si>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</si>
  <si>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</si>
  <si>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</si>
  <si>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</si>
  <si>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</si>
  <si>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</si>
  <si>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</si>
  <si>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</si>
  <si>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</si>
  <si>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</si>
  <si>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</si>
  <si>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</si>
  <si>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</si>
  <si>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</si>
  <si>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</si>
  <si>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</si>
  <si>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</si>
  <si>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</si>
  <si>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</si>
  <si>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</si>
  <si>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</si>
  <si>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</si>
  <si>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</si>
  <si>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</si>
  <si>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</si>
  <si>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</si>
  <si>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</si>
  <si>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</si>
  <si>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</si>
  <si>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</si>
  <si>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</si>
  <si>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</si>
  <si>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</si>
  <si>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</si>
  <si>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</si>
  <si>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</si>
  <si>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</si>
  <si>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</si>
  <si>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</si>
  <si>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</si>
  <si>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</si>
  <si>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</si>
  <si>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</si>
  <si>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</si>
  <si>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</si>
  <si>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</si>
  <si>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</si>
  <si>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</si>
  <si>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</si>
  <si>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</si>
  <si>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</si>
  <si>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</si>
  <si>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</si>
  <si>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</si>
  <si>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</si>
  <si>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</si>
  <si>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</si>
  <si>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</si>
  <si>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</si>
  <si>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</si>
  <si>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</si>
  <si>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</si>
  <si>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</si>
  <si>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</si>
  <si>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</si>
  <si>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</si>
  <si>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</si>
  <si>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</si>
  <si>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</si>
  <si>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</si>
  <si>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</si>
  <si>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</si>
  <si>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</si>
  <si>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</si>
  <si>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</si>
  <si>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</si>
  <si>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</si>
  <si>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</si>
  <si>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</si>
  <si>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</si>
  <si>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</si>
  <si>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</si>
  <si>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</si>
  <si>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</si>
  <si>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</si>
  <si>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</si>
  <si>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</si>
  <si>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</si>
  <si>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</si>
  <si>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</si>
  <si>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</si>
  <si>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</si>
  <si>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</si>
  <si>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</si>
  <si>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</si>
  <si>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</si>
  <si>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</si>
  <si>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</si>
  <si>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</si>
  <si>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</si>
  <si>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</si>
  <si>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</si>
  <si>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</si>
  <si>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</si>
  <si>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</si>
  <si>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</si>
  <si>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</si>
  <si>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</si>
  <si>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</si>
  <si>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</si>
  <si>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</si>
  <si>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</si>
  <si>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</si>
  <si>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</si>
  <si>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</si>
  <si>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</si>
  <si>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</si>
  <si>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</si>
  <si>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</si>
  <si>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</si>
  <si>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</si>
  <si>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</si>
  <si>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</si>
  <si>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</si>
  <si>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</si>
  <si>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</si>
  <si>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</si>
  <si>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</si>
  <si>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</si>
  <si>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</si>
  <si>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</si>
  <si>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</si>
  <si>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</si>
  <si>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</si>
  <si>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</si>
  <si>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</si>
  <si>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</si>
  <si>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</si>
  <si>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</si>
  <si>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</si>
  <si>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</si>
  <si>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</si>
  <si>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</si>
  <si>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</si>
  <si>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</si>
  <si>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</si>
  <si>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</si>
  <si>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</si>
  <si>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</si>
  <si>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</si>
  <si>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</si>
  <si>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</si>
  <si>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</si>
  <si>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</si>
  <si>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</si>
  <si>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</si>
  <si>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</si>
  <si>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</si>
  <si>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</si>
  <si>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</si>
  <si>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</si>
  <si>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</si>
  <si>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</si>
  <si>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</si>
  <si>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</si>
  <si>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</si>
  <si>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</si>
  <si>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</si>
  <si>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</si>
  <si>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</si>
  <si>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</si>
  <si>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</si>
  <si>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</si>
  <si>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</si>
  <si>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</si>
  <si>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</si>
  <si>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</si>
  <si>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</si>
  <si>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</si>
  <si>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</si>
  <si>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</si>
  <si>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</si>
  <si>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</si>
  <si>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</si>
  <si>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</si>
  <si>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</si>
  <si>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</si>
  <si>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</si>
  <si>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</si>
  <si>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</si>
  <si>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</si>
  <si>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</si>
  <si>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</si>
  <si>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</si>
  <si>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</si>
  <si>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</si>
  <si>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</si>
  <si>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</si>
  <si>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</si>
  <si>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</si>
  <si>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</si>
  <si>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</si>
  <si>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</si>
  <si>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</si>
  <si>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</si>
  <si>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</si>
  <si>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</si>
  <si>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</si>
  <si>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</si>
  <si>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</si>
  <si>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</si>
  <si>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</si>
  <si>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</si>
  <si>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</si>
  <si>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</si>
  <si>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</si>
  <si>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</si>
  <si>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</si>
  <si>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</si>
  <si>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</si>
  <si>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</si>
  <si>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</si>
  <si>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</si>
  <si>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</si>
  <si>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</si>
  <si>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</si>
  <si>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</si>
  <si>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</si>
  <si>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</si>
  <si>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</si>
  <si>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</si>
  <si>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</si>
  <si>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</si>
  <si>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</si>
  <si>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</si>
  <si>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</si>
  <si>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</si>
  <si>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</si>
  <si>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</si>
  <si>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</si>
  <si>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</si>
  <si>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</si>
  <si>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</si>
  <si>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</si>
  <si>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</si>
  <si>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</si>
  <si>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</si>
  <si>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</si>
  <si>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</si>
  <si>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</si>
  <si>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</si>
  <si>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</si>
  <si>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</si>
  <si>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</si>
  <si>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</si>
  <si>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</si>
  <si>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</si>
  <si>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</si>
  <si>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</si>
  <si>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</si>
  <si>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</si>
  <si>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</si>
  <si>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</si>
  <si>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</si>
  <si>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</si>
  <si>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</si>
  <si>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</si>
  <si>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</si>
  <si>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</si>
  <si>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</si>
  <si>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</si>
  <si>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</si>
  <si>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</si>
  <si>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</si>
  <si>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</si>
  <si>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</si>
  <si>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</si>
  <si>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</si>
  <si>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</si>
  <si>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</si>
  <si>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</si>
  <si>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</si>
  <si>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</si>
  <si>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</si>
  <si>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</si>
  <si>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</si>
  <si>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</si>
  <si>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</si>
  <si>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</si>
  <si>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</si>
  <si>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</si>
  <si>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</si>
  <si>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</si>
  <si>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</si>
  <si>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</si>
  <si>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</si>
  <si>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</si>
  <si>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</si>
  <si>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</si>
  <si>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</si>
  <si>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</si>
  <si>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</si>
  <si>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</si>
  <si>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</si>
  <si>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</si>
  <si>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</si>
  <si>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</si>
  <si>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</si>
  <si>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</si>
  <si>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</si>
  <si>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</si>
  <si>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</si>
  <si>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</si>
  <si>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</si>
  <si>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</si>
  <si>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</si>
  <si>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</si>
  <si>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</si>
  <si>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</si>
  <si>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</si>
  <si>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</si>
  <si>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</si>
  <si>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</si>
  <si>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</si>
  <si>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</si>
  <si>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</si>
  <si>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</si>
  <si>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</si>
  <si>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</si>
  <si>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</si>
  <si>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</si>
  <si>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</si>
  <si>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</si>
  <si>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</si>
  <si>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</si>
  <si>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</si>
  <si>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</si>
  <si>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</si>
  <si>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</si>
  <si>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</si>
  <si>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</si>
  <si>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</si>
  <si>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</si>
  <si>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</si>
  <si>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</si>
  <si>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</si>
  <si>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</si>
  <si>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</si>
  <si>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</si>
  <si>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</si>
  <si>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</si>
  <si>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</si>
  <si>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</si>
  <si>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</si>
  <si>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</si>
  <si>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</si>
  <si>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</si>
  <si>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</si>
  <si>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</si>
  <si>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</si>
  <si>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</si>
  <si>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</si>
  <si>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</si>
  <si>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</si>
  <si>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</si>
  <si>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</si>
  <si>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</si>
  <si>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</si>
  <si>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</si>
  <si>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</si>
  <si>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</si>
  <si>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</si>
  <si>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</si>
  <si>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</si>
  <si>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</si>
  <si>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</si>
  <si>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</si>
  <si>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</si>
  <si>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</si>
  <si>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</si>
  <si>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</si>
  <si>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</si>
  <si>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</si>
  <si>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</si>
  <si>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</si>
  <si>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</si>
  <si>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</si>
  <si>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</si>
  <si>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</si>
  <si>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</si>
  <si>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</si>
  <si>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</si>
  <si>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</si>
  <si>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</si>
  <si>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</si>
  <si>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</si>
  <si>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</si>
  <si>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</si>
  <si>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</si>
  <si>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</si>
  <si>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</si>
  <si>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</si>
  <si>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</si>
  <si>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</si>
  <si>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</si>
  <si>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</si>
  <si>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</si>
  <si>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</si>
  <si>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</si>
  <si>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</si>
  <si>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</si>
  <si>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</si>
  <si>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</si>
  <si>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</si>
  <si>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</si>
  <si>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</si>
  <si>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</si>
  <si>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</si>
  <si>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</si>
  <si>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</si>
  <si>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</si>
  <si>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</si>
  <si>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</si>
  <si>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</si>
  <si>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</si>
  <si>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</si>
  <si>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</si>
  <si>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</si>
  <si>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</si>
  <si>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</si>
  <si>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</si>
  <si>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</si>
  <si>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</si>
  <si>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</si>
  <si>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</si>
  <si>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</si>
  <si>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</si>
  <si>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</si>
  <si>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</si>
  <si>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</si>
  <si>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</si>
  <si>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</si>
  <si>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</si>
  <si>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</si>
  <si>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</si>
  <si>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</si>
  <si>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</si>
  <si>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</si>
  <si>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</si>
  <si>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</si>
  <si>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</si>
  <si>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</si>
  <si>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</si>
  <si>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</si>
  <si>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</si>
  <si>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</si>
  <si>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</si>
  <si>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</si>
  <si>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</si>
  <si>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</si>
  <si>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</si>
  <si>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</si>
  <si>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</si>
  <si>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</si>
  <si>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</si>
  <si>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</si>
  <si>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</si>
  <si>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</si>
  <si>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</si>
  <si>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</si>
  <si>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</si>
  <si>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</si>
  <si>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</si>
  <si>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</si>
  <si>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</si>
  <si>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</si>
  <si>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</si>
  <si>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</si>
  <si>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</si>
  <si>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</si>
  <si>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</si>
  <si>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</si>
  <si>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</si>
  <si>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</si>
  <si>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</si>
  <si>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</si>
  <si>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</si>
  <si>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</si>
  <si>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</si>
  <si>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</si>
  <si>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</si>
  <si>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</si>
  <si>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</si>
  <si>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</si>
  <si>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</si>
  <si>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</si>
  <si>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</si>
  <si>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</si>
  <si>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</si>
  <si>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</si>
  <si>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</si>
  <si>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</si>
  <si>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</si>
  <si>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</si>
  <si>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</si>
  <si>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</si>
  <si>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</si>
  <si>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</si>
  <si>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</si>
  <si>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</si>
  <si>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</si>
  <si>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</si>
  <si>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</si>
  <si>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</si>
  <si>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</si>
  <si>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</si>
  <si>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</si>
  <si>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</si>
  <si>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</si>
  <si>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</si>
  <si>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</si>
  <si>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</si>
  <si>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</si>
  <si>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</si>
  <si>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</si>
  <si>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</si>
  <si>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</si>
  <si>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</si>
  <si>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</si>
  <si>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</si>
  <si>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</si>
  <si>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</si>
  <si>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</si>
  <si>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</si>
  <si>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</si>
  <si>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</si>
  <si>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</si>
  <si>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</si>
  <si>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</si>
  <si>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</si>
  <si>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</si>
  <si>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</si>
  <si>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</si>
  <si>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</si>
  <si>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</si>
  <si>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</si>
  <si>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</si>
  <si>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</si>
  <si>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</si>
  <si>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</si>
  <si>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</si>
  <si>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</si>
  <si>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</si>
  <si>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</si>
  <si>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</si>
  <si>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</si>
  <si>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</si>
  <si>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</si>
  <si>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</si>
  <si>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</si>
  <si>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</si>
  <si>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</si>
  <si>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</si>
  <si>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</si>
  <si>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</si>
  <si>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</si>
  <si>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</si>
  <si>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</si>
  <si>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</si>
  <si>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</si>
  <si>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</si>
  <si>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</si>
  <si>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</si>
  <si>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</si>
  <si>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</si>
  <si>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</si>
  <si>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</si>
  <si>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</si>
  <si>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</si>
  <si>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</si>
  <si>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</si>
  <si>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</si>
  <si>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</si>
  <si>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</si>
  <si>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</si>
  <si>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</si>
  <si>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</si>
  <si>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</si>
  <si>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</si>
  <si>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</si>
  <si>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</si>
  <si>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</si>
  <si>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</si>
  <si>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</si>
  <si>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</si>
  <si>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</si>
  <si>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</si>
  <si>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</si>
  <si>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</si>
  <si>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</si>
  <si>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</si>
  <si>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</si>
  <si>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</si>
  <si>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</si>
  <si>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</si>
  <si>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</si>
  <si>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</si>
  <si>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</si>
  <si>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</si>
  <si>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</si>
  <si>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</si>
  <si>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</si>
  <si>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</si>
  <si>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</si>
  <si>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</si>
  <si>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</si>
  <si>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</si>
  <si>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</si>
  <si>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</si>
  <si>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</si>
  <si>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</si>
  <si>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</si>
  <si>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</si>
  <si>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</si>
  <si>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</si>
  <si>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</si>
  <si>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</si>
  <si>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</si>
  <si>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</si>
  <si>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</si>
  <si>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</si>
  <si>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</si>
  <si>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</si>
  <si>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</si>
  <si>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</si>
  <si>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</si>
  <si>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</si>
  <si>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</si>
  <si>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</si>
  <si>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</si>
  <si>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</si>
  <si>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</si>
  <si>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</si>
  <si>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</si>
  <si>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</si>
  <si>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</si>
  <si>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</si>
  <si>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</si>
  <si>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</si>
  <si>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</si>
  <si>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</si>
  <si>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</si>
  <si>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</si>
  <si>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</si>
  <si>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</si>
  <si>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</si>
  <si>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</si>
  <si>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</si>
  <si>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</si>
  <si>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</si>
  <si>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</si>
  <si>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</si>
  <si>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</si>
  <si>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</si>
  <si>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</si>
  <si>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</si>
  <si>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</si>
  <si>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C.P. CACHIPUCARA</t>
  </si>
  <si>
    <t>01303856</t>
  </si>
  <si>
    <t>SANTOS QUISPE, Dina</t>
  </si>
  <si>
    <t>CHUQUIJA LIPA, Joel Emerson</t>
  </si>
  <si>
    <t>44364195</t>
  </si>
  <si>
    <t>01847338</t>
  </si>
  <si>
    <t>CHURA ACERO, Gabriel Alipio</t>
  </si>
  <si>
    <t>01796481</t>
  </si>
  <si>
    <t>LOPEZ PEÑALOZA, Mariano</t>
  </si>
  <si>
    <t>42292114</t>
  </si>
  <si>
    <t>RIVERA PACCO, Wily</t>
  </si>
  <si>
    <t>01334696</t>
  </si>
  <si>
    <t>MAMANI LOZA, Raul</t>
  </si>
  <si>
    <t>45862687</t>
  </si>
  <si>
    <t>LOPEZ FLORES, Hugo Cesar</t>
  </si>
  <si>
    <t>01331450</t>
  </si>
  <si>
    <t>QUISPE QUISPE, Nelson</t>
  </si>
  <si>
    <t>01862140</t>
  </si>
  <si>
    <t>ADUVIRI CASTILLO, Virginia</t>
  </si>
  <si>
    <t>01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</si>
</sst>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/>
      <top style="thin">
        <color indexed="64"/>
      </top>
      <bottom style="medium">
        <color theme="3" tint="0.399975585192419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theme="3" tint="0.39997558519241921"/>
      </top>
      <bottom/>
      <diagonal/>
    </border>
    <border>
      <left/>
      <right style="thin">
        <color indexed="64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413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46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37" xfId="0" applyFont="1" applyFill="1" applyBorder="1" applyProtection="1">
      <protection locked="0"/>
    </xf>
    <xf numFmtId="0" fontId="11" fillId="0" borderId="38" xfId="0" applyFont="1" applyBorder="1" applyProtection="1">
      <protection locked="0"/>
    </xf>
    <xf numFmtId="0" fontId="11" fillId="0" borderId="38" xfId="0" applyFont="1" applyBorder="1" applyAlignment="1" applyProtection="1">
      <alignment vertical="center"/>
      <protection locked="0"/>
    </xf>
    <xf numFmtId="0" fontId="11" fillId="0" borderId="39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0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11" fillId="0" borderId="45" xfId="0" applyFont="1" applyBorder="1" applyProtection="1">
      <protection locked="0"/>
    </xf>
    <xf numFmtId="0" fontId="11" fillId="0" borderId="41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2" xfId="0" applyFont="1" applyBorder="1" applyProtection="1"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23" fillId="17" borderId="0" xfId="0" applyFont="1" applyFill="1" applyAlignment="1" applyProtection="1">
      <alignment horizontal="center" vertical="center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1" fillId="12" borderId="4" xfId="0" applyFont="1" applyFill="1" applyBorder="1" applyAlignment="1" applyProtection="1">
      <alignment horizontal="center" vertical="center"/>
      <protection locked="0" hidden="1"/>
    </xf>
    <xf numFmtId="0" fontId="11" fillId="0" borderId="4" xfId="0" applyFont="1" applyBorder="1"/>
    <xf numFmtId="0" fontId="23" fillId="17" borderId="0" xfId="0" applyFont="1" applyFill="1" applyAlignment="1" applyProtection="1">
      <alignment horizontal="center" vertical="center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53" xfId="2" applyFont="1" applyBorder="1" applyAlignment="1" applyProtection="1">
      <alignment horizontal="left"/>
      <protection hidden="1"/>
    </xf>
    <xf numFmtId="0" fontId="30" fillId="0" borderId="54" xfId="2" applyFont="1" applyBorder="1" applyAlignment="1" applyProtection="1">
      <alignment horizontal="left"/>
      <protection hidden="1"/>
    </xf>
    <xf numFmtId="0" fontId="30" fillId="0" borderId="55" xfId="2" applyFont="1" applyBorder="1" applyAlignment="1" applyProtection="1">
      <alignment horizontal="left"/>
      <protection hidden="1"/>
    </xf>
    <xf numFmtId="0" fontId="30" fillId="0" borderId="50" xfId="2" applyFont="1" applyBorder="1" applyAlignment="1" applyProtection="1">
      <alignment horizontal="left"/>
      <protection hidden="1"/>
    </xf>
    <xf numFmtId="0" fontId="30" fillId="0" borderId="51" xfId="2" applyFont="1" applyBorder="1" applyAlignment="1" applyProtection="1">
      <alignment horizontal="left"/>
      <protection hidden="1"/>
    </xf>
    <xf numFmtId="0" fontId="30" fillId="0" borderId="52" xfId="2" applyFont="1" applyBorder="1" applyAlignment="1" applyProtection="1">
      <alignment horizontal="left"/>
      <protection hidden="1"/>
    </xf>
    <xf numFmtId="49" fontId="31" fillId="0" borderId="49" xfId="2" applyNumberFormat="1" applyFont="1" applyBorder="1" applyAlignment="1" applyProtection="1">
      <alignment horizontal="left"/>
      <protection locked="0"/>
    </xf>
    <xf numFmtId="49" fontId="31" fillId="0" borderId="3" xfId="2" applyNumberFormat="1" applyFont="1" applyBorder="1" applyAlignment="1" applyProtection="1">
      <alignment horizontal="left"/>
      <protection locked="0"/>
    </xf>
    <xf numFmtId="49" fontId="31" fillId="0" borderId="9" xfId="2" applyNumberFormat="1" applyFont="1" applyBorder="1" applyAlignment="1" applyProtection="1">
      <alignment horizontal="left"/>
      <protection locked="0"/>
    </xf>
    <xf numFmtId="0" fontId="31" fillId="0" borderId="49" xfId="2" applyFont="1" applyBorder="1" applyAlignment="1" applyProtection="1">
      <alignment horizontal="left"/>
      <protection locked="0"/>
    </xf>
    <xf numFmtId="0" fontId="31" fillId="0" borderId="3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9" xfId="2" applyFont="1" applyBorder="1" applyAlignment="1" applyProtection="1">
      <alignment horizontal="left"/>
      <protection hidden="1"/>
    </xf>
    <xf numFmtId="0" fontId="31" fillId="0" borderId="3" xfId="2" applyFont="1" applyBorder="1" applyAlignment="1" applyProtection="1">
      <alignment horizontal="left"/>
      <protection hidden="1"/>
    </xf>
    <xf numFmtId="0" fontId="31" fillId="0" borderId="9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47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45" xfId="0" applyFont="1" applyBorder="1" applyAlignment="1" applyProtection="1">
      <alignment horizontal="center"/>
      <protection hidden="1"/>
    </xf>
    <xf numFmtId="0" fontId="24" fillId="0" borderId="45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47" xfId="2" applyFont="1" applyBorder="1" applyAlignment="1" applyProtection="1">
      <alignment horizontal="center"/>
      <protection locked="0"/>
    </xf>
    <xf numFmtId="0" fontId="20" fillId="0" borderId="58" xfId="2" applyFont="1" applyBorder="1" applyAlignment="1" applyProtection="1">
      <alignment horizontal="center"/>
      <protection locked="0"/>
    </xf>
    <xf numFmtId="0" fontId="20" fillId="0" borderId="59" xfId="2" applyFont="1" applyBorder="1" applyAlignment="1" applyProtection="1">
      <alignment horizontal="center"/>
      <protection locked="0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5" fillId="17" borderId="8" xfId="8" applyFont="1" applyFill="1" applyBorder="1" applyAlignment="1" applyProtection="1">
      <alignment horizontal="center" vertical="center" wrapText="1"/>
      <protection hidden="1"/>
    </xf>
    <xf numFmtId="0" fontId="37" fillId="17" borderId="1" xfId="8" applyFont="1" applyFill="1" applyBorder="1" applyAlignment="1" applyProtection="1">
      <alignment horizontal="center" vertical="center" wrapText="1"/>
      <protection hidden="1"/>
    </xf>
    <xf numFmtId="0" fontId="37" fillId="17" borderId="8" xfId="8" applyFont="1" applyFill="1" applyBorder="1" applyAlignment="1" applyProtection="1">
      <alignment horizontal="center" vertical="center" wrapText="1"/>
      <protection hidden="1"/>
    </xf>
    <xf numFmtId="0" fontId="37" fillId="17" borderId="5" xfId="8" applyFont="1" applyFill="1" applyBorder="1" applyAlignment="1" applyProtection="1">
      <alignment horizontal="center" vertical="center" wrapText="1"/>
      <protection hidden="1"/>
    </xf>
    <xf numFmtId="0" fontId="44" fillId="17" borderId="2" xfId="0" applyFont="1" applyFill="1" applyBorder="1" applyAlignment="1" applyProtection="1">
      <alignment horizontal="left"/>
      <protection hidden="1"/>
    </xf>
    <xf numFmtId="0" fontId="44" fillId="17" borderId="3" xfId="0" applyFont="1" applyFill="1" applyBorder="1" applyAlignment="1" applyProtection="1">
      <alignment horizontal="left"/>
      <protection hidden="1"/>
    </xf>
    <xf numFmtId="0" fontId="44" fillId="17" borderId="9" xfId="0" applyFont="1" applyFill="1" applyBorder="1" applyAlignment="1" applyProtection="1">
      <alignment horizontal="left"/>
      <protection hidden="1"/>
    </xf>
    <xf numFmtId="0" fontId="44" fillId="12" borderId="2" xfId="0" applyFont="1" applyFill="1" applyBorder="1" applyAlignment="1" applyProtection="1">
      <alignment horizontal="left"/>
      <protection hidden="1"/>
    </xf>
    <xf numFmtId="0" fontId="44" fillId="12" borderId="3" xfId="0" applyFont="1" applyFill="1" applyBorder="1" applyAlignment="1" applyProtection="1">
      <alignment horizontal="left"/>
      <protection hidden="1"/>
    </xf>
    <xf numFmtId="0" fontId="44" fillId="12" borderId="9" xfId="0" applyFont="1" applyFill="1" applyBorder="1" applyAlignment="1" applyProtection="1">
      <alignment horizontal="left"/>
      <protection hidden="1"/>
    </xf>
    <xf numFmtId="0" fontId="5" fillId="17" borderId="2" xfId="2" applyFont="1" applyFill="1" applyBorder="1" applyAlignment="1" applyProtection="1">
      <alignment horizontal="center"/>
      <protection hidden="1"/>
    </xf>
    <xf numFmtId="0" fontId="5" fillId="17" borderId="3" xfId="2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48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  <protection locked="0" hidden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/>
    <cellStyle name="Normal" xfId="0" builtinId="0"/>
    <cellStyle name="Normal 2" xfId="1"/>
    <cellStyle name="Normal 2 2" xfId="4"/>
    <cellStyle name="Normal 3" xfId="2"/>
  </cellStyles>
  <dxfs count="125"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microsoft.com/office/2007/relationships/hdphoto" Target="../media/hdphoto1.wdp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microsoft.com/office/2007/relationships/hdphoto" Target="../media/hdphoto1.wdp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9526</xdr:colOff>
      <xdr:row>4</xdr:row>
      <xdr:rowOff>9526</xdr:rowOff>
    </xdr:to>
    <xdr:pic>
      <xdr:nvPicPr>
        <xdr:cNvPr id="3" name="Imagen 2" descr="Recorte de pantall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762000"/>
          <a:ext cx="9526" cy="95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523874</xdr:colOff>
      <xdr:row>29</xdr:row>
      <xdr:rowOff>161924</xdr:rowOff>
    </xdr:to>
    <xdr:pic>
      <xdr:nvPicPr>
        <xdr:cNvPr id="4" name="Imagen 3" descr="Recorte de pantalla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95874" cy="5686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39</xdr:col>
      <xdr:colOff>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238125</xdr:colOff>
      <xdr:row>0</xdr:row>
      <xdr:rowOff>33972</xdr:rowOff>
    </xdr:from>
    <xdr:to>
      <xdr:col>39</xdr:col>
      <xdr:colOff>0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6487" y="33972"/>
          <a:ext cx="1020927" cy="828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65690</xdr:colOff>
      <xdr:row>164</xdr:row>
      <xdr:rowOff>142875</xdr:rowOff>
    </xdr:from>
    <xdr:to>
      <xdr:col>34</xdr:col>
      <xdr:colOff>238125</xdr:colOff>
      <xdr:row>173</xdr:row>
      <xdr:rowOff>0</xdr:rowOff>
    </xdr:to>
    <xdr:pic>
      <xdr:nvPicPr>
        <xdr:cNvPr id="6" name="Imagen 5" descr="C:\Users\USUARIO\Downloads\WhatsApp Image 2023-03-29 at 22.32.34 (1).jpe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2" t="2" r="10038" b="-2883"/>
        <a:stretch/>
      </xdr:blipFill>
      <xdr:spPr bwMode="auto">
        <a:xfrm>
          <a:off x="9284138" y="8583996"/>
          <a:ext cx="2942349" cy="12366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9524</xdr:colOff>
      <xdr:row>165</xdr:row>
      <xdr:rowOff>0</xdr:rowOff>
    </xdr:from>
    <xdr:to>
      <xdr:col>17</xdr:col>
      <xdr:colOff>228600</xdr:colOff>
      <xdr:row>173</xdr:row>
      <xdr:rowOff>9525</xdr:rowOff>
    </xdr:to>
    <xdr:pic>
      <xdr:nvPicPr>
        <xdr:cNvPr id="7" name="Imagen 6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581" b="89222" l="8696" r="94565">
                      <a14:foregroundMark x1="23098" y1="44910" x2="23098" y2="44910"/>
                      <a14:foregroundMark x1="26630" y1="42515" x2="39130" y2="44311"/>
                      <a14:foregroundMark x1="22283" y1="44311" x2="33152" y2="25150"/>
                      <a14:foregroundMark x1="33152" y1="25150" x2="17391" y2="32335"/>
                      <a14:foregroundMark x1="17391" y1="32335" x2="8967" y2="55689"/>
                      <a14:foregroundMark x1="14674" y1="32335" x2="19837" y2="31737"/>
                      <a14:foregroundMark x1="23913" y1="26347" x2="23913" y2="26347"/>
                      <a14:foregroundMark x1="21739" y1="23952" x2="23098" y2="14970"/>
                      <a14:foregroundMark x1="34239" y1="22754" x2="40489" y2="15569"/>
                      <a14:foregroundMark x1="19837" y1="44910" x2="17935" y2="48503"/>
                      <a14:foregroundMark x1="45109" y1="48503" x2="58967" y2="19162"/>
                      <a14:foregroundMark x1="58967" y1="19162" x2="59511" y2="18563"/>
                      <a14:foregroundMark x1="44565" y1="49701" x2="44565" y2="58084"/>
                      <a14:foregroundMark x1="45109" y1="50299" x2="57337" y2="44311"/>
                      <a14:foregroundMark x1="61413" y1="45509" x2="55978" y2="45509"/>
                      <a14:foregroundMark x1="11413" y1="68263" x2="54891" y2="62874"/>
                      <a14:foregroundMark x1="54891" y1="62874" x2="81250" y2="67665"/>
                      <a14:foregroundMark x1="91848" y1="70659" x2="35598" y2="64072"/>
                      <a14:foregroundMark x1="35598" y1="64072" x2="21739" y2="74850"/>
                      <a14:foregroundMark x1="21739" y1="74850" x2="12500" y2="67066"/>
                      <a14:foregroundMark x1="23370" y1="87425" x2="58967" y2="83234"/>
                      <a14:foregroundMark x1="58967" y1="83234" x2="60870" y2="83832"/>
                      <a14:foregroundMark x1="66304" y1="57485" x2="86413" y2="65868"/>
                      <a14:foregroundMark x1="94565" y1="70060" x2="90761" y2="700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49" y="8420100"/>
          <a:ext cx="2200276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26832</xdr:colOff>
      <xdr:row>145</xdr:row>
      <xdr:rowOff>160988</xdr:rowOff>
    </xdr:from>
    <xdr:to>
      <xdr:col>34</xdr:col>
      <xdr:colOff>13415</xdr:colOff>
      <xdr:row>154</xdr:row>
      <xdr:rowOff>16342</xdr:rowOff>
    </xdr:to>
    <xdr:pic>
      <xdr:nvPicPr>
        <xdr:cNvPr id="5" name="Imagen 4" descr="C:\Users\USUARIO\Downloads\WhatsApp Image 2023-03-29 at 22.32.34 (1).jpe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726" y="5674756"/>
          <a:ext cx="4158802" cy="14249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145</xdr:row>
      <xdr:rowOff>0</xdr:rowOff>
    </xdr:from>
    <xdr:to>
      <xdr:col>21</xdr:col>
      <xdr:colOff>13416</xdr:colOff>
      <xdr:row>155</xdr:row>
      <xdr:rowOff>0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581" b="89222" l="8696" r="94565">
                      <a14:foregroundMark x1="23098" y1="44910" x2="23098" y2="44910"/>
                      <a14:foregroundMark x1="26630" y1="42515" x2="39130" y2="44311"/>
                      <a14:foregroundMark x1="22283" y1="44311" x2="33152" y2="25150"/>
                      <a14:foregroundMark x1="33152" y1="25150" x2="17391" y2="32335"/>
                      <a14:foregroundMark x1="17391" y1="32335" x2="8967" y2="55689"/>
                      <a14:foregroundMark x1="14674" y1="32335" x2="19837" y2="31737"/>
                      <a14:foregroundMark x1="23913" y1="26347" x2="23913" y2="26347"/>
                      <a14:foregroundMark x1="21739" y1="23952" x2="23098" y2="14970"/>
                      <a14:foregroundMark x1="34239" y1="22754" x2="40489" y2="15569"/>
                      <a14:foregroundMark x1="19837" y1="44910" x2="17935" y2="48503"/>
                      <a14:foregroundMark x1="45109" y1="48503" x2="58967" y2="19162"/>
                      <a14:foregroundMark x1="58967" y1="19162" x2="59511" y2="18563"/>
                      <a14:foregroundMark x1="44565" y1="49701" x2="44565" y2="58084"/>
                      <a14:foregroundMark x1="45109" y1="50299" x2="57337" y2="44311"/>
                      <a14:foregroundMark x1="61413" y1="45509" x2="55978" y2="45509"/>
                      <a14:foregroundMark x1="11413" y1="68263" x2="54891" y2="62874"/>
                      <a14:foregroundMark x1="54891" y1="62874" x2="81250" y2="67665"/>
                      <a14:foregroundMark x1="91848" y1="70659" x2="35598" y2="64072"/>
                      <a14:foregroundMark x1="35598" y1="64072" x2="21739" y2="74850"/>
                      <a14:foregroundMark x1="21739" y1="74850" x2="12500" y2="67066"/>
                      <a14:foregroundMark x1="23370" y1="87425" x2="58967" y2="83234"/>
                      <a14:foregroundMark x1="58967" y1="83234" x2="60870" y2="83832"/>
                      <a14:foregroundMark x1="66304" y1="57485" x2="86413" y2="65868"/>
                      <a14:foregroundMark x1="94565" y1="70060" x2="90761" y2="700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3697" y="5513768"/>
          <a:ext cx="3474613" cy="17440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8" zoomScaleNormal="100" workbookViewId="0"/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2" width="11.42578125" hidden="1"/>
    <col min="16383" max="16384" width="11.42578125" hidden="1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XD176"/>
  <sheetViews>
    <sheetView view="pageBreakPreview" zoomScale="87" zoomScaleNormal="100" zoomScaleSheetLayoutView="87" workbookViewId="0">
      <pane ySplit="13" topLeftCell="A14" activePane="bottomLeft" state="frozen"/>
      <selection pane="bottomLeft" activeCell="AC24" sqref="AC24"/>
    </sheetView>
  </sheetViews>
  <sheetFormatPr baseColWidth="10" defaultColWidth="0" defaultRowHeight="12.75" zeroHeight="1" x14ac:dyDescent="0.2"/>
  <cols>
    <col min="1" max="1" width="4" style="27" customWidth="1"/>
    <col min="2" max="2" width="5.7109375" style="27" hidden="1" customWidth="1"/>
    <col min="3" max="3" width="6.140625" style="27" hidden="1" customWidth="1"/>
    <col min="4" max="4" width="9.85546875" style="27" customWidth="1"/>
    <col min="5" max="5" width="36.5703125" style="27" customWidth="1"/>
    <col min="6" max="6" width="10.28515625" style="226" customWidth="1"/>
    <col min="7" max="7" width="11.140625" style="227" customWidth="1"/>
    <col min="8" max="8" width="9.7109375" style="27" customWidth="1"/>
    <col min="9" max="39" width="3.7109375" style="27" customWidth="1"/>
    <col min="40" max="44" width="3.7109375" style="27" hidden="1" customWidth="1"/>
    <col min="45" max="48" width="3.7109375" style="197" hidden="1" customWidth="1"/>
    <col min="49" max="49" width="5.140625" style="197" hidden="1" customWidth="1"/>
    <col min="50" max="66" width="3.7109375" style="197" hidden="1" customWidth="1"/>
    <col min="67" max="16176" width="3.7109375" style="197" hidden="1"/>
    <col min="16177" max="16384" width="11.42578125" style="197" hidden="1"/>
  </cols>
  <sheetData>
    <row r="1" spans="1:59" ht="13.15" customHeight="1" x14ac:dyDescent="0.2">
      <c r="A1" s="196"/>
      <c r="B1" s="196"/>
      <c r="C1" s="196"/>
      <c r="D1" s="196"/>
      <c r="E1" s="314" t="s">
        <v>929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196"/>
      <c r="AK1" s="196"/>
      <c r="AL1" s="196"/>
      <c r="AM1" s="196"/>
      <c r="AN1" s="196"/>
      <c r="AO1" s="196"/>
      <c r="AP1" s="279"/>
      <c r="AQ1" s="279"/>
      <c r="AR1" s="279"/>
      <c r="BE1" s="197" t="s">
        <v>92</v>
      </c>
      <c r="BF1" s="197" t="s">
        <v>25</v>
      </c>
      <c r="BG1" s="197" t="s">
        <v>124</v>
      </c>
    </row>
    <row r="2" spans="1:59" ht="13.15" customHeight="1" x14ac:dyDescent="0.2">
      <c r="A2" s="196"/>
      <c r="B2" s="196"/>
      <c r="C2" s="196"/>
      <c r="D2" s="196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196"/>
      <c r="AK2" s="196"/>
      <c r="AL2" s="196"/>
      <c r="AM2" s="196"/>
      <c r="AN2" s="196"/>
      <c r="AO2" s="196"/>
      <c r="AP2" s="279"/>
      <c r="AQ2" s="279"/>
      <c r="AR2" s="279"/>
      <c r="BE2" s="197" t="s">
        <v>129</v>
      </c>
      <c r="BF2" s="197" t="s">
        <v>105</v>
      </c>
      <c r="BG2" s="197" t="s">
        <v>114</v>
      </c>
    </row>
    <row r="3" spans="1:59" ht="13.5" x14ac:dyDescent="0.25">
      <c r="A3" s="330" t="s">
        <v>90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77"/>
      <c r="AP3" s="77"/>
      <c r="AQ3" s="77"/>
      <c r="AR3" s="77"/>
      <c r="BE3" s="197" t="s">
        <v>130</v>
      </c>
      <c r="BF3" s="197" t="s">
        <v>107</v>
      </c>
      <c r="BG3" s="197" t="s">
        <v>123</v>
      </c>
    </row>
    <row r="4" spans="1:59" ht="14.45" customHeight="1" thickBot="1" x14ac:dyDescent="0.3">
      <c r="B4" s="198"/>
      <c r="C4" s="198"/>
      <c r="D4" s="198"/>
      <c r="E4" s="336" t="s">
        <v>112</v>
      </c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04"/>
      <c r="AL4" s="310"/>
      <c r="AM4" s="308"/>
      <c r="AN4" s="198"/>
      <c r="AO4" s="198"/>
      <c r="AP4" s="198"/>
      <c r="AQ4" s="198"/>
      <c r="AR4" s="198"/>
      <c r="BE4" s="197" t="s">
        <v>118</v>
      </c>
      <c r="BF4" s="197" t="s">
        <v>106</v>
      </c>
      <c r="BG4" s="197" t="s">
        <v>125</v>
      </c>
    </row>
    <row r="5" spans="1:59" s="132" customFormat="1" ht="18.600000000000001" customHeight="1" thickTop="1" thickBot="1" x14ac:dyDescent="0.3">
      <c r="A5" s="134"/>
      <c r="C5" s="77"/>
      <c r="D5" s="77"/>
      <c r="E5" s="134" t="s">
        <v>922</v>
      </c>
      <c r="F5" s="278" t="s">
        <v>38</v>
      </c>
      <c r="G5" s="341" t="s">
        <v>45</v>
      </c>
      <c r="H5" s="342"/>
      <c r="I5" s="342"/>
      <c r="J5" s="342"/>
      <c r="K5" s="343"/>
      <c r="L5" s="199">
        <f>VLOOKUP(G5,CALEND!$A$17:$B$28,2,FALSE)</f>
        <v>7</v>
      </c>
      <c r="M5" s="103"/>
      <c r="P5" s="281"/>
      <c r="Q5" s="335" t="s">
        <v>23</v>
      </c>
      <c r="R5" s="335"/>
      <c r="S5" s="334">
        <v>2024</v>
      </c>
      <c r="T5" s="334"/>
      <c r="U5" s="334"/>
      <c r="V5" s="133"/>
      <c r="W5" s="133"/>
      <c r="X5" s="140">
        <f>+AñoNatural</f>
        <v>2024</v>
      </c>
      <c r="Y5" s="133"/>
      <c r="Z5" s="78" t="s">
        <v>94</v>
      </c>
      <c r="AA5" s="79"/>
      <c r="AB5" s="133"/>
      <c r="AC5" s="337" t="s">
        <v>114</v>
      </c>
      <c r="AD5" s="338"/>
      <c r="AE5" s="338"/>
      <c r="AF5" s="338"/>
      <c r="AG5" s="338"/>
      <c r="AH5" s="338"/>
      <c r="AI5" s="339"/>
      <c r="AJ5" s="133"/>
      <c r="AK5" s="133"/>
      <c r="AL5" s="133"/>
      <c r="AM5" s="133"/>
      <c r="AN5" s="133"/>
      <c r="AO5" s="133"/>
      <c r="AP5" s="133"/>
      <c r="AQ5" s="133"/>
      <c r="AR5" s="133"/>
      <c r="BE5" s="197" t="s">
        <v>122</v>
      </c>
      <c r="BF5" s="197" t="s">
        <v>115</v>
      </c>
      <c r="BG5" s="197" t="s">
        <v>926</v>
      </c>
    </row>
    <row r="6" spans="1:59" s="132" customFormat="1" ht="18" customHeight="1" thickTop="1" thickBot="1" x14ac:dyDescent="0.35">
      <c r="C6" s="77"/>
      <c r="D6" s="77"/>
      <c r="E6" s="261" t="s">
        <v>93</v>
      </c>
      <c r="F6" s="331" t="str">
        <f>VLOOKUP($F$8,DATA!A4:D296,2,FALSE)</f>
        <v>MARISCAL RAMON CASTILLA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3"/>
      <c r="AA6" s="114"/>
      <c r="AC6" s="114"/>
      <c r="AD6" s="114"/>
      <c r="AE6" s="114"/>
      <c r="AF6" s="114"/>
      <c r="AG6" s="114"/>
      <c r="AH6" s="114"/>
      <c r="AI6" s="79"/>
      <c r="AJ6" s="135"/>
      <c r="AK6" s="135"/>
      <c r="AL6" s="135"/>
      <c r="AM6" s="135"/>
      <c r="AN6" s="80"/>
      <c r="AO6" s="81"/>
      <c r="AP6" s="81"/>
      <c r="AQ6" s="81"/>
      <c r="AR6" s="81"/>
      <c r="BE6" s="197" t="s">
        <v>116</v>
      </c>
      <c r="BF6" s="197" t="s">
        <v>933</v>
      </c>
    </row>
    <row r="7" spans="1:59" s="132" customFormat="1" ht="15.6" customHeight="1" x14ac:dyDescent="0.25">
      <c r="B7" s="77"/>
      <c r="C7" s="77"/>
      <c r="D7" s="77"/>
      <c r="E7" s="262" t="s">
        <v>110</v>
      </c>
      <c r="F7" s="327" t="str">
        <f>VLOOKUP($F$8,DATA!A4:D296,3,FALSE)</f>
        <v xml:space="preserve">F0 - Secundaria                    </v>
      </c>
      <c r="G7" s="328"/>
      <c r="H7" s="329"/>
      <c r="I7" s="200"/>
      <c r="J7" s="315" t="s">
        <v>927</v>
      </c>
      <c r="K7" s="316"/>
      <c r="L7" s="316"/>
      <c r="M7" s="317"/>
      <c r="N7" s="324" t="s">
        <v>934</v>
      </c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6"/>
      <c r="AA7" s="201"/>
      <c r="AB7" s="149"/>
      <c r="AC7" s="103"/>
      <c r="AD7" s="103"/>
      <c r="AE7" s="103"/>
      <c r="AF7" s="103"/>
      <c r="AG7" s="340"/>
      <c r="AH7" s="340"/>
      <c r="AI7" s="340"/>
      <c r="AJ7" s="340"/>
      <c r="AK7" s="340"/>
      <c r="AL7" s="340"/>
      <c r="AM7" s="340"/>
      <c r="AN7" s="79"/>
      <c r="AO7" s="107"/>
      <c r="AP7" s="107"/>
      <c r="AQ7" s="107"/>
      <c r="AR7" s="107"/>
      <c r="AS7" s="81"/>
      <c r="AT7" s="81"/>
      <c r="AU7" s="81"/>
      <c r="BE7" s="197" t="s">
        <v>117</v>
      </c>
      <c r="BF7" s="197"/>
    </row>
    <row r="8" spans="1:59" s="132" customFormat="1" ht="15.6" customHeight="1" thickBot="1" x14ac:dyDescent="0.3">
      <c r="A8" s="77"/>
      <c r="B8" s="78"/>
      <c r="C8" s="78"/>
      <c r="D8" s="78"/>
      <c r="E8" s="263" t="s">
        <v>108</v>
      </c>
      <c r="F8" s="321" t="s">
        <v>891</v>
      </c>
      <c r="G8" s="322"/>
      <c r="H8" s="323"/>
      <c r="I8" s="114"/>
      <c r="J8" s="318" t="s">
        <v>928</v>
      </c>
      <c r="K8" s="319"/>
      <c r="L8" s="319"/>
      <c r="M8" s="320"/>
      <c r="N8" s="327" t="str">
        <f>VLOOKUP($F$8,DATA!A4:D296,4,FALSE)</f>
        <v>PILCUYO / CACHI PUCARA</v>
      </c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9"/>
      <c r="AA8" s="202"/>
      <c r="AN8" s="81"/>
      <c r="AO8" s="77"/>
      <c r="AP8" s="77"/>
      <c r="AQ8" s="77"/>
      <c r="AR8" s="77"/>
      <c r="BE8" s="132" t="s">
        <v>931</v>
      </c>
    </row>
    <row r="9" spans="1:59" ht="3.6" customHeight="1" x14ac:dyDescent="0.25">
      <c r="E9" s="203"/>
      <c r="F9" s="204"/>
      <c r="G9" s="205"/>
      <c r="H9" s="205"/>
      <c r="I9" s="205"/>
      <c r="J9" s="205"/>
      <c r="K9" s="205"/>
      <c r="L9" s="205"/>
      <c r="M9" s="205"/>
      <c r="O9" s="206"/>
      <c r="P9" s="206"/>
      <c r="Q9" s="206"/>
      <c r="R9" s="206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7"/>
      <c r="AD9" s="207"/>
      <c r="AE9" s="207"/>
      <c r="AF9" s="208"/>
      <c r="AG9" s="208"/>
      <c r="AH9" s="208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9"/>
      <c r="AT9" s="209"/>
      <c r="AU9" s="209"/>
      <c r="BE9" s="197" t="s">
        <v>120</v>
      </c>
    </row>
    <row r="10" spans="1:59" s="212" customFormat="1" ht="13.9" customHeight="1" x14ac:dyDescent="0.2">
      <c r="A10" s="312" t="s">
        <v>3</v>
      </c>
      <c r="B10" s="182"/>
      <c r="C10" s="182"/>
      <c r="D10" s="312" t="s">
        <v>1</v>
      </c>
      <c r="E10" s="312" t="s">
        <v>0</v>
      </c>
      <c r="F10" s="312" t="s">
        <v>92</v>
      </c>
      <c r="G10" s="347" t="s">
        <v>25</v>
      </c>
      <c r="H10" s="347" t="s">
        <v>113</v>
      </c>
      <c r="I10" s="356" t="s">
        <v>101</v>
      </c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210"/>
      <c r="AO10" s="210"/>
      <c r="AP10" s="210"/>
      <c r="AQ10" s="210"/>
      <c r="AR10" s="210"/>
      <c r="AS10" s="211"/>
      <c r="AT10" s="211"/>
      <c r="AU10" s="211"/>
      <c r="BE10" s="212" t="s">
        <v>932</v>
      </c>
    </row>
    <row r="11" spans="1:59" s="184" customFormat="1" ht="15.6" customHeight="1" x14ac:dyDescent="0.25">
      <c r="A11" s="346"/>
      <c r="B11" s="312" t="s">
        <v>37</v>
      </c>
      <c r="C11" s="344" t="s">
        <v>21</v>
      </c>
      <c r="D11" s="346"/>
      <c r="E11" s="346"/>
      <c r="F11" s="346"/>
      <c r="G11" s="348"/>
      <c r="H11" s="348"/>
      <c r="I11" s="280">
        <v>1</v>
      </c>
      <c r="J11" s="280">
        <v>2</v>
      </c>
      <c r="K11" s="280">
        <v>3</v>
      </c>
      <c r="L11" s="280">
        <v>4</v>
      </c>
      <c r="M11" s="280">
        <v>5</v>
      </c>
      <c r="N11" s="280">
        <v>6</v>
      </c>
      <c r="O11" s="280">
        <v>7</v>
      </c>
      <c r="P11" s="280">
        <v>8</v>
      </c>
      <c r="Q11" s="280">
        <v>9</v>
      </c>
      <c r="R11" s="280">
        <v>10</v>
      </c>
      <c r="S11" s="280">
        <v>11</v>
      </c>
      <c r="T11" s="280">
        <v>12</v>
      </c>
      <c r="U11" s="280">
        <v>13</v>
      </c>
      <c r="V11" s="280">
        <v>14</v>
      </c>
      <c r="W11" s="280">
        <v>15</v>
      </c>
      <c r="X11" s="280">
        <v>16</v>
      </c>
      <c r="Y11" s="280">
        <v>17</v>
      </c>
      <c r="Z11" s="280">
        <v>18</v>
      </c>
      <c r="AA11" s="280">
        <v>19</v>
      </c>
      <c r="AB11" s="280">
        <v>20</v>
      </c>
      <c r="AC11" s="280">
        <v>21</v>
      </c>
      <c r="AD11" s="280">
        <v>22</v>
      </c>
      <c r="AE11" s="280">
        <v>23</v>
      </c>
      <c r="AF11" s="280">
        <v>24</v>
      </c>
      <c r="AG11" s="280">
        <v>25</v>
      </c>
      <c r="AH11" s="280">
        <v>26</v>
      </c>
      <c r="AI11" s="280">
        <v>27</v>
      </c>
      <c r="AJ11" s="280">
        <v>28</v>
      </c>
      <c r="AK11" s="305">
        <v>29</v>
      </c>
      <c r="AL11" s="311">
        <v>30</v>
      </c>
      <c r="AM11" s="309">
        <v>31</v>
      </c>
      <c r="AN11" s="344" t="s">
        <v>56</v>
      </c>
      <c r="AO11" s="312" t="s">
        <v>18</v>
      </c>
      <c r="AP11" s="183"/>
      <c r="AQ11" s="183"/>
      <c r="AR11" s="183"/>
      <c r="BE11" s="197" t="s">
        <v>119</v>
      </c>
    </row>
    <row r="12" spans="1:59" s="184" customFormat="1" ht="16.149999999999999" customHeight="1" x14ac:dyDescent="0.25">
      <c r="A12" s="313"/>
      <c r="B12" s="313"/>
      <c r="C12" s="345"/>
      <c r="D12" s="313"/>
      <c r="E12" s="313"/>
      <c r="F12" s="313"/>
      <c r="G12" s="349"/>
      <c r="H12" s="349"/>
      <c r="I12" s="185" t="str">
        <f>IF(LEN(VLOOKUP($L$5,CALEND!$A$2:$AF$13,I$11+1,FALSE))&gt;0,VLOOKUP($L$5,CALEND!$A$2:$AF$13,I$11+1,FALSE),"")</f>
        <v>lu.</v>
      </c>
      <c r="J12" s="185" t="str">
        <f>IF(LEN(VLOOKUP($L$5,CALEND!$A$2:$AF$13,J$11+1,FALSE))&gt;0,VLOOKUP($L$5,CALEND!$A$2:$AF$13,J$11+1,FALSE),"")</f>
        <v>ma.</v>
      </c>
      <c r="K12" s="185" t="str">
        <f>IF(LEN(VLOOKUP($L$5,CALEND!$A$2:$AF$13,K$11+1,FALSE))&gt;0,VLOOKUP($L$5,CALEND!$A$2:$AF$13,K$11+1,FALSE),"")</f>
        <v>mi.</v>
      </c>
      <c r="L12" s="185" t="str">
        <f>IF(LEN(VLOOKUP($L$5,CALEND!$A$2:$AF$13,L$11+1,FALSE))&gt;0,VLOOKUP($L$5,CALEND!$A$2:$AF$13,L$11+1,FALSE),"")</f>
        <v>ju.</v>
      </c>
      <c r="M12" s="185" t="str">
        <f>IF(LEN(VLOOKUP($L$5,CALEND!$A$2:$AF$13,M$11+1,FALSE))&gt;0,VLOOKUP($L$5,CALEND!$A$2:$AF$13,M$11+1,FALSE),"")</f>
        <v>vi.</v>
      </c>
      <c r="N12" s="185" t="str">
        <f>IF(LEN(VLOOKUP($L$5,CALEND!$A$2:$AF$13,N$11+1,FALSE))&gt;0,VLOOKUP($L$5,CALEND!$A$2:$AF$13,N$11+1,FALSE),"")</f>
        <v>sá.</v>
      </c>
      <c r="O12" s="185" t="str">
        <f>IF(LEN(VLOOKUP($L$5,CALEND!$A$2:$AF$13,O$11+1,FALSE))&gt;0,VLOOKUP($L$5,CALEND!$A$2:$AF$13,O$11+1,FALSE),"")</f>
        <v>do.</v>
      </c>
      <c r="P12" s="185" t="str">
        <f>IF(LEN(VLOOKUP($L$5,CALEND!$A$2:$AF$13,P$11+1,FALSE))&gt;0,VLOOKUP($L$5,CALEND!$A$2:$AF$13,P$11+1,FALSE),"")</f>
        <v>lu.</v>
      </c>
      <c r="Q12" s="185" t="str">
        <f>IF(LEN(VLOOKUP($L$5,CALEND!$A$2:$AF$13,Q$11+1,FALSE))&gt;0,VLOOKUP($L$5,CALEND!$A$2:$AF$13,Q$11+1,FALSE),"")</f>
        <v>ma.</v>
      </c>
      <c r="R12" s="185" t="str">
        <f>IF(LEN(VLOOKUP($L$5,CALEND!$A$2:$AF$13,R$11+1,FALSE))&gt;0,VLOOKUP($L$5,CALEND!$A$2:$AF$13,R$11+1,FALSE),"")</f>
        <v>mi.</v>
      </c>
      <c r="S12" s="185" t="str">
        <f>IF(LEN(VLOOKUP($L$5,CALEND!$A$2:$AF$13,S$11+1,FALSE))&gt;0,VLOOKUP($L$5,CALEND!$A$2:$AF$13,S$11+1,FALSE),"")</f>
        <v>ju.</v>
      </c>
      <c r="T12" s="185" t="str">
        <f>IF(LEN(VLOOKUP($L$5,CALEND!$A$2:$AF$13,T$11+1,FALSE))&gt;0,VLOOKUP($L$5,CALEND!$A$2:$AF$13,T$11+1,FALSE),"")</f>
        <v>vi.</v>
      </c>
      <c r="U12" s="185" t="str">
        <f>IF(LEN(VLOOKUP($L$5,CALEND!$A$2:$AF$13,U$11+1,FALSE))&gt;0,VLOOKUP($L$5,CALEND!$A$2:$AF$13,U$11+1,FALSE),"")</f>
        <v>sá.</v>
      </c>
      <c r="V12" s="185" t="str">
        <f>IF(LEN(VLOOKUP($L$5,CALEND!$A$2:$AF$13,V$11+1,FALSE))&gt;0,VLOOKUP($L$5,CALEND!$A$2:$AF$13,V$11+1,FALSE),"")</f>
        <v>do.</v>
      </c>
      <c r="W12" s="185" t="str">
        <f>IF(LEN(VLOOKUP($L$5,CALEND!$A$2:$AF$13,W$11+1,FALSE))&gt;0,VLOOKUP($L$5,CALEND!$A$2:$AF$13,W$11+1,FALSE),"")</f>
        <v>lu.</v>
      </c>
      <c r="X12" s="185" t="str">
        <f>IF(LEN(VLOOKUP($L$5,CALEND!$A$2:$AF$13,X$11+1,FALSE))&gt;0,VLOOKUP($L$5,CALEND!$A$2:$AF$13,X$11+1,FALSE),"")</f>
        <v>ma.</v>
      </c>
      <c r="Y12" s="185" t="str">
        <f>IF(LEN(VLOOKUP($L$5,CALEND!$A$2:$AF$13,Y$11+1,FALSE))&gt;0,VLOOKUP($L$5,CALEND!$A$2:$AF$13,Y$11+1,FALSE),"")</f>
        <v>mi.</v>
      </c>
      <c r="Z12" s="185" t="str">
        <f>IF(LEN(VLOOKUP($L$5,CALEND!$A$2:$AF$13,Z$11+1,FALSE))&gt;0,VLOOKUP($L$5,CALEND!$A$2:$AF$13,Z$11+1,FALSE),"")</f>
        <v>ju.</v>
      </c>
      <c r="AA12" s="185" t="str">
        <f>IF(LEN(VLOOKUP($L$5,CALEND!$A$2:$AF$13,AA$11+1,FALSE))&gt;0,VLOOKUP($L$5,CALEND!$A$2:$AF$13,AA$11+1,FALSE),"")</f>
        <v>vi.</v>
      </c>
      <c r="AB12" s="185" t="str">
        <f>IF(LEN(VLOOKUP($L$5,CALEND!$A$2:$AF$13,AB$11+1,FALSE))&gt;0,VLOOKUP($L$5,CALEND!$A$2:$AF$13,AB$11+1,FALSE),"")</f>
        <v>sá.</v>
      </c>
      <c r="AC12" s="185" t="str">
        <f>IF(LEN(VLOOKUP($L$5,CALEND!$A$2:$AF$13,AC$11+1,FALSE))&gt;0,VLOOKUP($L$5,CALEND!$A$2:$AF$13,AC$11+1,FALSE),"")</f>
        <v>do.</v>
      </c>
      <c r="AD12" s="185" t="str">
        <f>IF(LEN(VLOOKUP($L$5,CALEND!$A$2:$AF$13,AD$11+1,FALSE))&gt;0,VLOOKUP($L$5,CALEND!$A$2:$AF$13,AD$11+1,FALSE),"")</f>
        <v>lu.</v>
      </c>
      <c r="AE12" s="185" t="str">
        <f>IF(LEN(VLOOKUP($L$5,CALEND!$A$2:$AF$13,AE$11+1,FALSE))&gt;0,VLOOKUP($L$5,CALEND!$A$2:$AF$13,AE$11+1,FALSE),"")</f>
        <v>ma.</v>
      </c>
      <c r="AF12" s="185" t="str">
        <f>IF(LEN(VLOOKUP($L$5,CALEND!$A$2:$AF$13,AF$11+1,FALSE))&gt;0,VLOOKUP($L$5,CALEND!$A$2:$AF$13,AF$11+1,FALSE),"")</f>
        <v>mi.</v>
      </c>
      <c r="AG12" s="185" t="str">
        <f>IF(LEN(VLOOKUP($L$5,CALEND!$A$2:$AF$13,AG$11+1,FALSE))&gt;0,VLOOKUP($L$5,CALEND!$A$2:$AF$13,AG$11+1,FALSE),"")</f>
        <v>ju.</v>
      </c>
      <c r="AH12" s="185" t="str">
        <f>IF(LEN(VLOOKUP($L$5,CALEND!$A$2:$AF$13,AH$11+1,FALSE))&gt;0,VLOOKUP($L$5,CALEND!$A$2:$AF$13,AH$11+1,FALSE),"")</f>
        <v>vi.</v>
      </c>
      <c r="AI12" s="185" t="str">
        <f>IF(LEN(VLOOKUP($L$5,CALEND!$A$2:$AF$13,AI$11+1,FALSE))&gt;0,VLOOKUP($L$5,CALEND!$A$2:$AF$13,AI$11+1,FALSE),"")</f>
        <v>sá.</v>
      </c>
      <c r="AJ12" s="185" t="str">
        <f>IF(LEN(VLOOKUP($L$5,CALEND!$A$2:$AF$13,AJ$11+1,FALSE))&gt;0,VLOOKUP($L$5,CALEND!$A$2:$AF$13,AJ$11+1,FALSE),"")</f>
        <v>do.</v>
      </c>
      <c r="AK12" s="185" t="str">
        <f>IF(LEN(VLOOKUP($L$5,CALEND!$A$2:$AF$13,AK$11+1,FALSE))&gt;0,VLOOKUP($L$5,CALEND!$A$2:$AF$13,AK$11+1,FALSE),"")</f>
        <v>lu.</v>
      </c>
      <c r="AL12" s="185" t="s">
        <v>75</v>
      </c>
      <c r="AM12" s="185" t="str">
        <f>IF(LEN(VLOOKUP($L$5,CALEND!$A$2:$AF$13,AM$11+1,FALSE))&gt;0,VLOOKUP($L$5,CALEND!$A$2:$AF$13,AM$11+1,FALSE),"")</f>
        <v>mi.</v>
      </c>
      <c r="AN12" s="345"/>
      <c r="AO12" s="313"/>
      <c r="AP12" s="183"/>
      <c r="AQ12" s="213" t="s">
        <v>8</v>
      </c>
      <c r="AR12" s="214" t="s">
        <v>140</v>
      </c>
      <c r="AS12" s="214" t="s">
        <v>138</v>
      </c>
      <c r="AT12" s="215" t="s">
        <v>99</v>
      </c>
      <c r="AU12" s="215" t="s">
        <v>135</v>
      </c>
      <c r="AV12" s="215" t="s">
        <v>132</v>
      </c>
      <c r="AW12" s="215" t="s">
        <v>97</v>
      </c>
      <c r="BE12" s="212" t="s">
        <v>126</v>
      </c>
    </row>
    <row r="13" spans="1:59" s="224" customFormat="1" ht="14.25" hidden="1" x14ac:dyDescent="0.2">
      <c r="A13" s="186"/>
      <c r="B13" s="14" t="str">
        <f>IF(LEN(C13)&gt;0,VLOOKUP($F$6,DATA!$A:$S,2,FALSE),"")</f>
        <v/>
      </c>
      <c r="C13" s="13" t="str">
        <f t="shared" ref="C13:C41" si="0">IF(LEN(E13)&gt;0,$G$5,"")</f>
        <v/>
      </c>
      <c r="D13" s="13"/>
      <c r="E13" s="216"/>
      <c r="F13" s="217"/>
      <c r="G13" s="218"/>
      <c r="H13" s="219"/>
      <c r="I13" s="220" t="str">
        <f t="shared" ref="I13:AJ13" si="1">IF(AND(LEN($E13)&gt;0,I$12&lt;&gt;"sá.",I$12&lt;&gt;"do.",I$12&lt;&gt;""),"C","")</f>
        <v/>
      </c>
      <c r="J13" s="220" t="str">
        <f t="shared" si="1"/>
        <v/>
      </c>
      <c r="K13" s="220" t="str">
        <f t="shared" si="1"/>
        <v/>
      </c>
      <c r="L13" s="220" t="str">
        <f t="shared" si="1"/>
        <v/>
      </c>
      <c r="M13" s="220" t="str">
        <f t="shared" si="1"/>
        <v/>
      </c>
      <c r="N13" s="220" t="str">
        <f t="shared" si="1"/>
        <v/>
      </c>
      <c r="O13" s="220" t="str">
        <f t="shared" si="1"/>
        <v/>
      </c>
      <c r="P13" s="220" t="str">
        <f t="shared" si="1"/>
        <v/>
      </c>
      <c r="Q13" s="220" t="str">
        <f t="shared" si="1"/>
        <v/>
      </c>
      <c r="R13" s="220" t="str">
        <f t="shared" si="1"/>
        <v/>
      </c>
      <c r="S13" s="220" t="str">
        <f t="shared" si="1"/>
        <v/>
      </c>
      <c r="T13" s="220" t="str">
        <f t="shared" si="1"/>
        <v/>
      </c>
      <c r="U13" s="220" t="str">
        <f t="shared" si="1"/>
        <v/>
      </c>
      <c r="V13" s="220" t="str">
        <f t="shared" si="1"/>
        <v/>
      </c>
      <c r="W13" s="220" t="str">
        <f t="shared" si="1"/>
        <v/>
      </c>
      <c r="X13" s="220" t="str">
        <f t="shared" si="1"/>
        <v/>
      </c>
      <c r="Y13" s="220" t="str">
        <f t="shared" si="1"/>
        <v/>
      </c>
      <c r="Z13" s="220" t="str">
        <f t="shared" si="1"/>
        <v/>
      </c>
      <c r="AA13" s="220" t="str">
        <f t="shared" si="1"/>
        <v/>
      </c>
      <c r="AB13" s="220" t="str">
        <f t="shared" si="1"/>
        <v/>
      </c>
      <c r="AC13" s="220" t="str">
        <f t="shared" si="1"/>
        <v/>
      </c>
      <c r="AD13" s="220" t="str">
        <f t="shared" si="1"/>
        <v/>
      </c>
      <c r="AE13" s="220" t="str">
        <f t="shared" si="1"/>
        <v/>
      </c>
      <c r="AF13" s="220" t="str">
        <f t="shared" si="1"/>
        <v/>
      </c>
      <c r="AG13" s="220" t="str">
        <f t="shared" si="1"/>
        <v/>
      </c>
      <c r="AH13" s="220" t="str">
        <f t="shared" si="1"/>
        <v/>
      </c>
      <c r="AI13" s="220" t="str">
        <f t="shared" si="1"/>
        <v/>
      </c>
      <c r="AJ13" s="220" t="str">
        <f t="shared" si="1"/>
        <v/>
      </c>
      <c r="AK13" s="220"/>
      <c r="AL13" s="220"/>
      <c r="AM13" s="220"/>
      <c r="AN13" s="216" t="str">
        <f>IF(OR(COUNTIF($I13:$AM13,"X")&gt;0,COUNTIF($I13:$AM13,"L")&gt;0),COUNTIF($I13:$AM13,"X")+COUNTIF($I13:$AM13,"L"),"")</f>
        <v/>
      </c>
      <c r="AO13" s="221"/>
      <c r="AP13" s="222"/>
      <c r="AQ13" s="223">
        <f>COUNTIF(J13:AM13,$AO$9)</f>
        <v>0</v>
      </c>
      <c r="AR13" s="223">
        <f>COUNTIF(J13:AM13,$AP$9)</f>
        <v>0</v>
      </c>
      <c r="AS13" s="223">
        <f>COUNTIF(J13:AM13,$AQ$9)</f>
        <v>0</v>
      </c>
      <c r="AT13" s="223">
        <f>COUNTIF(J13:AM13,$AR$9)</f>
        <v>0</v>
      </c>
      <c r="AU13" s="223">
        <f>COUNTIF(J13:AM13,$AS$9)</f>
        <v>0</v>
      </c>
      <c r="AV13" s="223">
        <f>COUNTIF(J13:AM13,$AT$9)</f>
        <v>0</v>
      </c>
      <c r="BE13" s="212" t="s">
        <v>121</v>
      </c>
    </row>
    <row r="14" spans="1:59" s="224" customFormat="1" ht="14.65" customHeight="1" x14ac:dyDescent="0.2">
      <c r="A14" s="186">
        <f>IF(LEN(B14)&gt;0,1+A13,"")</f>
        <v>1</v>
      </c>
      <c r="B14" s="14" t="str">
        <f>IF(LEN(C14)&gt;0,VLOOKUP($F$8,DATA!$A$4:$A$296,1,FALSE),"")</f>
        <v>0578997</v>
      </c>
      <c r="C14" s="13" t="str">
        <f t="shared" si="0"/>
        <v>JULIO</v>
      </c>
      <c r="D14" s="236" t="s">
        <v>935</v>
      </c>
      <c r="E14" s="147" t="s">
        <v>936</v>
      </c>
      <c r="F14" s="158" t="s">
        <v>129</v>
      </c>
      <c r="G14" s="157" t="s">
        <v>105</v>
      </c>
      <c r="H14" s="148">
        <v>40</v>
      </c>
      <c r="I14" s="412" t="s">
        <v>100</v>
      </c>
      <c r="J14" s="298" t="s">
        <v>100</v>
      </c>
      <c r="K14" s="298" t="s">
        <v>100</v>
      </c>
      <c r="L14" s="298" t="s">
        <v>100</v>
      </c>
      <c r="M14" s="298" t="s">
        <v>100</v>
      </c>
      <c r="N14" s="298"/>
      <c r="O14" s="306"/>
      <c r="P14" s="298" t="s">
        <v>73</v>
      </c>
      <c r="Q14" s="298" t="s">
        <v>100</v>
      </c>
      <c r="R14" s="298" t="s">
        <v>100</v>
      </c>
      <c r="S14" s="298" t="s">
        <v>100</v>
      </c>
      <c r="T14" s="298" t="s">
        <v>100</v>
      </c>
      <c r="U14" s="298"/>
      <c r="V14" s="298"/>
      <c r="W14" s="298" t="s">
        <v>100</v>
      </c>
      <c r="X14" s="298" t="s">
        <v>100</v>
      </c>
      <c r="Y14" s="298" t="s">
        <v>100</v>
      </c>
      <c r="Z14" s="298" t="s">
        <v>100</v>
      </c>
      <c r="AA14" s="298" t="s">
        <v>100</v>
      </c>
      <c r="AB14" s="298"/>
      <c r="AC14" s="298"/>
      <c r="AD14" s="298" t="s">
        <v>100</v>
      </c>
      <c r="AE14" s="298" t="s">
        <v>73</v>
      </c>
      <c r="AF14" s="298" t="s">
        <v>100</v>
      </c>
      <c r="AG14" s="298" t="s">
        <v>100</v>
      </c>
      <c r="AH14" s="298" t="s">
        <v>100</v>
      </c>
      <c r="AI14" s="298"/>
      <c r="AJ14" s="298"/>
      <c r="AK14" s="298" t="s">
        <v>73</v>
      </c>
      <c r="AL14" s="298" t="s">
        <v>100</v>
      </c>
      <c r="AM14" s="298" t="s">
        <v>100</v>
      </c>
      <c r="AN14" s="298"/>
      <c r="AO14" s="221"/>
      <c r="AP14" s="222"/>
      <c r="AQ14" s="223"/>
      <c r="AR14" s="223"/>
      <c r="AS14" s="223"/>
      <c r="AT14" s="223"/>
      <c r="AU14" s="223"/>
      <c r="AV14" s="223"/>
      <c r="AW14" s="223"/>
      <c r="BE14" s="212"/>
    </row>
    <row r="15" spans="1:59" s="224" customFormat="1" ht="14.65" customHeight="1" x14ac:dyDescent="0.2">
      <c r="A15" s="186">
        <v>2</v>
      </c>
      <c r="B15" s="14" t="s">
        <v>891</v>
      </c>
      <c r="C15" s="13" t="s">
        <v>41</v>
      </c>
      <c r="D15" s="236" t="s">
        <v>939</v>
      </c>
      <c r="E15" s="147" t="s">
        <v>940</v>
      </c>
      <c r="F15" s="158" t="s">
        <v>116</v>
      </c>
      <c r="G15" s="157" t="s">
        <v>105</v>
      </c>
      <c r="H15" s="148">
        <v>30</v>
      </c>
      <c r="I15" s="412" t="s">
        <v>100</v>
      </c>
      <c r="J15" s="298" t="s">
        <v>100</v>
      </c>
      <c r="K15" s="298" t="s">
        <v>100</v>
      </c>
      <c r="L15" s="298" t="s">
        <v>100</v>
      </c>
      <c r="M15" s="298" t="s">
        <v>100</v>
      </c>
      <c r="N15" s="298"/>
      <c r="O15" s="306"/>
      <c r="P15" s="298" t="s">
        <v>73</v>
      </c>
      <c r="Q15" s="298" t="s">
        <v>100</v>
      </c>
      <c r="R15" s="298" t="s">
        <v>100</v>
      </c>
      <c r="S15" s="298" t="s">
        <v>100</v>
      </c>
      <c r="T15" s="298" t="s">
        <v>100</v>
      </c>
      <c r="U15" s="298"/>
      <c r="V15" s="298"/>
      <c r="W15" s="298" t="s">
        <v>100</v>
      </c>
      <c r="X15" s="298" t="s">
        <v>100</v>
      </c>
      <c r="Y15" s="298" t="s">
        <v>100</v>
      </c>
      <c r="Z15" s="298" t="s">
        <v>100</v>
      </c>
      <c r="AA15" s="298" t="s">
        <v>100</v>
      </c>
      <c r="AB15" s="298"/>
      <c r="AC15" s="298"/>
      <c r="AD15" s="298" t="s">
        <v>100</v>
      </c>
      <c r="AE15" s="298" t="s">
        <v>73</v>
      </c>
      <c r="AF15" s="298" t="s">
        <v>100</v>
      </c>
      <c r="AG15" s="298" t="s">
        <v>100</v>
      </c>
      <c r="AH15" s="298" t="s">
        <v>100</v>
      </c>
      <c r="AI15" s="298"/>
      <c r="AJ15" s="298"/>
      <c r="AK15" s="298" t="s">
        <v>73</v>
      </c>
      <c r="AL15" s="298" t="s">
        <v>100</v>
      </c>
      <c r="AM15" s="298" t="s">
        <v>100</v>
      </c>
      <c r="AN15" s="298"/>
      <c r="AO15" s="221"/>
      <c r="AP15" s="222"/>
      <c r="AQ15" s="223"/>
      <c r="AR15" s="223"/>
      <c r="AS15" s="223"/>
      <c r="AT15" s="223"/>
      <c r="AU15" s="223"/>
      <c r="AV15" s="223"/>
      <c r="AW15" s="223"/>
      <c r="BE15" s="197"/>
    </row>
    <row r="16" spans="1:59" s="224" customFormat="1" ht="14.65" customHeight="1" x14ac:dyDescent="0.2">
      <c r="A16" s="186">
        <v>3</v>
      </c>
      <c r="B16" s="14" t="s">
        <v>891</v>
      </c>
      <c r="C16" s="13" t="s">
        <v>41</v>
      </c>
      <c r="D16" s="236" t="s">
        <v>941</v>
      </c>
      <c r="E16" s="147" t="s">
        <v>942</v>
      </c>
      <c r="F16" s="158" t="s">
        <v>116</v>
      </c>
      <c r="G16" s="157" t="s">
        <v>105</v>
      </c>
      <c r="H16" s="148">
        <v>30</v>
      </c>
      <c r="I16" s="412" t="s">
        <v>100</v>
      </c>
      <c r="J16" s="298" t="s">
        <v>100</v>
      </c>
      <c r="K16" s="298" t="s">
        <v>100</v>
      </c>
      <c r="L16" s="298" t="s">
        <v>100</v>
      </c>
      <c r="M16" s="298" t="s">
        <v>100</v>
      </c>
      <c r="N16" s="298"/>
      <c r="O16" s="306"/>
      <c r="P16" s="298" t="s">
        <v>73</v>
      </c>
      <c r="Q16" s="298" t="s">
        <v>100</v>
      </c>
      <c r="R16" s="298" t="s">
        <v>100</v>
      </c>
      <c r="S16" s="298" t="s">
        <v>100</v>
      </c>
      <c r="T16" s="298" t="s">
        <v>100</v>
      </c>
      <c r="U16" s="298"/>
      <c r="V16" s="298"/>
      <c r="W16" s="298" t="s">
        <v>100</v>
      </c>
      <c r="X16" s="298" t="s">
        <v>100</v>
      </c>
      <c r="Y16" s="298" t="s">
        <v>100</v>
      </c>
      <c r="Z16" s="298" t="s">
        <v>100</v>
      </c>
      <c r="AA16" s="298" t="s">
        <v>100</v>
      </c>
      <c r="AB16" s="298"/>
      <c r="AC16" s="298"/>
      <c r="AD16" s="298" t="s">
        <v>100</v>
      </c>
      <c r="AE16" s="298" t="s">
        <v>73</v>
      </c>
      <c r="AF16" s="298" t="s">
        <v>100</v>
      </c>
      <c r="AG16" s="298" t="s">
        <v>100</v>
      </c>
      <c r="AH16" s="298" t="s">
        <v>100</v>
      </c>
      <c r="AI16" s="298"/>
      <c r="AJ16" s="298"/>
      <c r="AK16" s="298" t="s">
        <v>73</v>
      </c>
      <c r="AL16" s="298" t="s">
        <v>100</v>
      </c>
      <c r="AM16" s="298" t="s">
        <v>100</v>
      </c>
      <c r="AN16" s="298"/>
      <c r="AO16" s="221"/>
      <c r="AP16" s="222"/>
      <c r="AQ16" s="223"/>
      <c r="AR16" s="223"/>
      <c r="AS16" s="223"/>
      <c r="AT16" s="223"/>
      <c r="AU16" s="223"/>
      <c r="AV16" s="223"/>
      <c r="AW16" s="223"/>
      <c r="BE16" s="197"/>
    </row>
    <row r="17" spans="1:57" s="224" customFormat="1" ht="14.65" customHeight="1" x14ac:dyDescent="0.2">
      <c r="A17" s="186">
        <v>4</v>
      </c>
      <c r="B17" s="14" t="s">
        <v>891</v>
      </c>
      <c r="C17" s="13" t="s">
        <v>41</v>
      </c>
      <c r="D17" s="236" t="s">
        <v>943</v>
      </c>
      <c r="E17" s="147" t="s">
        <v>944</v>
      </c>
      <c r="F17" s="158" t="s">
        <v>116</v>
      </c>
      <c r="G17" s="157" t="s">
        <v>105</v>
      </c>
      <c r="H17" s="148">
        <v>30</v>
      </c>
      <c r="I17" s="412" t="s">
        <v>100</v>
      </c>
      <c r="J17" s="298" t="s">
        <v>100</v>
      </c>
      <c r="K17" s="298" t="s">
        <v>100</v>
      </c>
      <c r="L17" s="298" t="s">
        <v>100</v>
      </c>
      <c r="M17" s="298" t="s">
        <v>100</v>
      </c>
      <c r="N17" s="298"/>
      <c r="O17" s="306"/>
      <c r="P17" s="298" t="s">
        <v>73</v>
      </c>
      <c r="Q17" s="298" t="s">
        <v>100</v>
      </c>
      <c r="R17" s="298" t="s">
        <v>100</v>
      </c>
      <c r="S17" s="298" t="s">
        <v>100</v>
      </c>
      <c r="T17" s="298" t="s">
        <v>100</v>
      </c>
      <c r="U17" s="298"/>
      <c r="V17" s="298"/>
      <c r="W17" s="298" t="s">
        <v>100</v>
      </c>
      <c r="X17" s="298" t="s">
        <v>100</v>
      </c>
      <c r="Y17" s="298" t="s">
        <v>100</v>
      </c>
      <c r="Z17" s="298" t="s">
        <v>100</v>
      </c>
      <c r="AA17" s="298" t="s">
        <v>100</v>
      </c>
      <c r="AB17" s="298"/>
      <c r="AC17" s="298"/>
      <c r="AD17" s="298" t="s">
        <v>100</v>
      </c>
      <c r="AE17" s="298" t="s">
        <v>73</v>
      </c>
      <c r="AF17" s="298" t="s">
        <v>100</v>
      </c>
      <c r="AG17" s="298" t="s">
        <v>100</v>
      </c>
      <c r="AH17" s="298" t="s">
        <v>100</v>
      </c>
      <c r="AI17" s="298"/>
      <c r="AJ17" s="298"/>
      <c r="AK17" s="298" t="s">
        <v>73</v>
      </c>
      <c r="AL17" s="298" t="s">
        <v>100</v>
      </c>
      <c r="AM17" s="298" t="s">
        <v>100</v>
      </c>
      <c r="AN17" s="298"/>
      <c r="AO17" s="221"/>
      <c r="AP17" s="222"/>
      <c r="AQ17" s="223"/>
      <c r="AR17" s="223"/>
      <c r="AS17" s="223"/>
      <c r="AT17" s="223"/>
      <c r="AU17" s="223"/>
      <c r="AV17" s="223"/>
      <c r="AW17" s="223"/>
      <c r="BE17" s="197"/>
    </row>
    <row r="18" spans="1:57" s="224" customFormat="1" ht="14.65" customHeight="1" x14ac:dyDescent="0.2">
      <c r="A18" s="186">
        <v>5</v>
      </c>
      <c r="B18" s="14" t="s">
        <v>891</v>
      </c>
      <c r="C18" s="13" t="s">
        <v>41</v>
      </c>
      <c r="D18" s="236" t="s">
        <v>945</v>
      </c>
      <c r="E18" s="147" t="s">
        <v>946</v>
      </c>
      <c r="F18" s="158" t="s">
        <v>116</v>
      </c>
      <c r="G18" s="157" t="s">
        <v>105</v>
      </c>
      <c r="H18" s="148">
        <v>30</v>
      </c>
      <c r="I18" s="412" t="s">
        <v>100</v>
      </c>
      <c r="J18" s="298" t="s">
        <v>100</v>
      </c>
      <c r="K18" s="298" t="s">
        <v>100</v>
      </c>
      <c r="L18" s="298" t="s">
        <v>100</v>
      </c>
      <c r="M18" s="298" t="s">
        <v>100</v>
      </c>
      <c r="N18" s="298"/>
      <c r="O18" s="306"/>
      <c r="P18" s="298" t="s">
        <v>73</v>
      </c>
      <c r="Q18" s="298" t="s">
        <v>100</v>
      </c>
      <c r="R18" s="298" t="s">
        <v>100</v>
      </c>
      <c r="S18" s="298" t="s">
        <v>100</v>
      </c>
      <c r="T18" s="298" t="s">
        <v>100</v>
      </c>
      <c r="U18" s="298"/>
      <c r="V18" s="298"/>
      <c r="W18" s="298" t="s">
        <v>100</v>
      </c>
      <c r="X18" s="298" t="s">
        <v>100</v>
      </c>
      <c r="Y18" s="298" t="s">
        <v>100</v>
      </c>
      <c r="Z18" s="298" t="s">
        <v>100</v>
      </c>
      <c r="AA18" s="298" t="s">
        <v>100</v>
      </c>
      <c r="AB18" s="298"/>
      <c r="AC18" s="298"/>
      <c r="AD18" s="298" t="s">
        <v>100</v>
      </c>
      <c r="AE18" s="298" t="s">
        <v>73</v>
      </c>
      <c r="AF18" s="298" t="s">
        <v>100</v>
      </c>
      <c r="AG18" s="298" t="s">
        <v>100</v>
      </c>
      <c r="AH18" s="298" t="s">
        <v>100</v>
      </c>
      <c r="AI18" s="298"/>
      <c r="AJ18" s="298"/>
      <c r="AK18" s="298" t="s">
        <v>73</v>
      </c>
      <c r="AL18" s="298" t="s">
        <v>100</v>
      </c>
      <c r="AM18" s="298" t="s">
        <v>100</v>
      </c>
      <c r="AN18" s="298"/>
      <c r="AO18" s="221"/>
      <c r="AP18" s="222"/>
      <c r="AQ18" s="223"/>
      <c r="AR18" s="223"/>
      <c r="AS18" s="223"/>
      <c r="AT18" s="223"/>
      <c r="AU18" s="223"/>
      <c r="AV18" s="223"/>
      <c r="AW18" s="223"/>
      <c r="BE18" s="197"/>
    </row>
    <row r="19" spans="1:57" s="224" customFormat="1" ht="14.65" customHeight="1" x14ac:dyDescent="0.25">
      <c r="A19" s="186">
        <v>6</v>
      </c>
      <c r="B19" s="14" t="s">
        <v>891</v>
      </c>
      <c r="C19" s="13" t="s">
        <v>41</v>
      </c>
      <c r="D19" s="236" t="s">
        <v>947</v>
      </c>
      <c r="E19" s="147" t="s">
        <v>948</v>
      </c>
      <c r="F19" s="158" t="s">
        <v>116</v>
      </c>
      <c r="G19" s="157" t="s">
        <v>105</v>
      </c>
      <c r="H19" s="148">
        <v>30</v>
      </c>
      <c r="I19" s="412" t="s">
        <v>100</v>
      </c>
      <c r="J19" s="298" t="s">
        <v>100</v>
      </c>
      <c r="K19" s="298" t="s">
        <v>100</v>
      </c>
      <c r="L19" s="298" t="s">
        <v>100</v>
      </c>
      <c r="M19" s="298" t="s">
        <v>100</v>
      </c>
      <c r="N19" s="298"/>
      <c r="O19" s="306"/>
      <c r="P19" s="298" t="s">
        <v>73</v>
      </c>
      <c r="Q19" s="298" t="s">
        <v>100</v>
      </c>
      <c r="R19" s="298" t="s">
        <v>100</v>
      </c>
      <c r="S19" s="298" t="s">
        <v>100</v>
      </c>
      <c r="T19" s="298" t="s">
        <v>100</v>
      </c>
      <c r="U19" s="298"/>
      <c r="V19" s="298"/>
      <c r="W19" s="298" t="s">
        <v>100</v>
      </c>
      <c r="X19" s="298" t="s">
        <v>100</v>
      </c>
      <c r="Y19" s="298" t="s">
        <v>100</v>
      </c>
      <c r="Z19" s="298" t="s">
        <v>100</v>
      </c>
      <c r="AA19" s="298" t="s">
        <v>100</v>
      </c>
      <c r="AB19" s="298"/>
      <c r="AC19" s="298"/>
      <c r="AD19" s="298" t="s">
        <v>100</v>
      </c>
      <c r="AE19" s="298" t="s">
        <v>73</v>
      </c>
      <c r="AF19" s="298" t="s">
        <v>100</v>
      </c>
      <c r="AG19" s="298" t="s">
        <v>100</v>
      </c>
      <c r="AH19" s="298" t="s">
        <v>100</v>
      </c>
      <c r="AI19" s="298"/>
      <c r="AJ19" s="298"/>
      <c r="AK19" s="298" t="s">
        <v>73</v>
      </c>
      <c r="AL19" s="298" t="s">
        <v>100</v>
      </c>
      <c r="AM19" s="298" t="s">
        <v>100</v>
      </c>
      <c r="AN19" s="298"/>
      <c r="AO19" s="221"/>
      <c r="AP19" s="222"/>
      <c r="AQ19" s="223"/>
      <c r="AR19" s="223"/>
      <c r="AS19" s="223"/>
      <c r="AT19" s="223"/>
      <c r="AU19" s="223"/>
      <c r="AV19" s="223"/>
      <c r="AW19" s="223"/>
    </row>
    <row r="20" spans="1:57" s="224" customFormat="1" ht="14.65" customHeight="1" x14ac:dyDescent="0.25">
      <c r="A20" s="186">
        <v>7</v>
      </c>
      <c r="B20" s="14" t="str">
        <f>IF(LEN(C20)&gt;0,VLOOKUP($F$8,DATA!$A$4:$A$296,1,FALSE),"")</f>
        <v>0578997</v>
      </c>
      <c r="C20" s="13" t="str">
        <f t="shared" si="0"/>
        <v>JULIO</v>
      </c>
      <c r="D20" s="236" t="s">
        <v>949</v>
      </c>
      <c r="E20" s="147" t="s">
        <v>950</v>
      </c>
      <c r="F20" s="158" t="s">
        <v>116</v>
      </c>
      <c r="G20" s="157" t="s">
        <v>106</v>
      </c>
      <c r="H20" s="148">
        <v>30</v>
      </c>
      <c r="I20" s="412" t="s">
        <v>100</v>
      </c>
      <c r="J20" s="298" t="s">
        <v>100</v>
      </c>
      <c r="K20" s="298" t="s">
        <v>100</v>
      </c>
      <c r="L20" s="298" t="s">
        <v>100</v>
      </c>
      <c r="M20" s="298" t="s">
        <v>100</v>
      </c>
      <c r="N20" s="298"/>
      <c r="O20" s="306"/>
      <c r="P20" s="298" t="s">
        <v>73</v>
      </c>
      <c r="Q20" s="298" t="s">
        <v>100</v>
      </c>
      <c r="R20" s="298" t="s">
        <v>100</v>
      </c>
      <c r="S20" s="298" t="s">
        <v>100</v>
      </c>
      <c r="T20" s="298" t="s">
        <v>100</v>
      </c>
      <c r="U20" s="298"/>
      <c r="V20" s="298"/>
      <c r="W20" s="298" t="s">
        <v>100</v>
      </c>
      <c r="X20" s="298" t="s">
        <v>100</v>
      </c>
      <c r="Y20" s="298" t="s">
        <v>100</v>
      </c>
      <c r="Z20" s="298" t="s">
        <v>100</v>
      </c>
      <c r="AA20" s="298" t="s">
        <v>100</v>
      </c>
      <c r="AB20" s="298"/>
      <c r="AC20" s="298"/>
      <c r="AD20" s="298" t="s">
        <v>100</v>
      </c>
      <c r="AE20" s="298" t="s">
        <v>73</v>
      </c>
      <c r="AF20" s="298" t="s">
        <v>100</v>
      </c>
      <c r="AG20" s="298" t="s">
        <v>100</v>
      </c>
      <c r="AH20" s="298" t="s">
        <v>100</v>
      </c>
      <c r="AI20" s="298"/>
      <c r="AJ20" s="298"/>
      <c r="AK20" s="298" t="s">
        <v>73</v>
      </c>
      <c r="AL20" s="298" t="s">
        <v>100</v>
      </c>
      <c r="AM20" s="298" t="s">
        <v>100</v>
      </c>
      <c r="AN20" s="298"/>
      <c r="AO20" s="221"/>
      <c r="AP20" s="222"/>
      <c r="AQ20" s="223"/>
      <c r="AR20" s="223"/>
      <c r="AS20" s="223"/>
      <c r="AT20" s="223"/>
      <c r="AU20" s="223"/>
      <c r="AV20" s="223"/>
      <c r="AW20" s="223"/>
    </row>
    <row r="21" spans="1:57" s="224" customFormat="1" ht="14.65" customHeight="1" x14ac:dyDescent="0.25">
      <c r="A21" s="186">
        <v>8</v>
      </c>
      <c r="B21" s="14" t="str">
        <f>IF(LEN(C21)&gt;0,VLOOKUP($F$8,DATA!$A$4:$A$296,1,FALSE),"")</f>
        <v>0578997</v>
      </c>
      <c r="C21" s="13" t="str">
        <f t="shared" si="0"/>
        <v>JULIO</v>
      </c>
      <c r="D21" s="236" t="s">
        <v>951</v>
      </c>
      <c r="E21" s="147" t="s">
        <v>952</v>
      </c>
      <c r="F21" s="158" t="s">
        <v>116</v>
      </c>
      <c r="G21" s="157" t="s">
        <v>106</v>
      </c>
      <c r="H21" s="148">
        <v>30</v>
      </c>
      <c r="I21" s="412" t="s">
        <v>100</v>
      </c>
      <c r="J21" s="298" t="s">
        <v>100</v>
      </c>
      <c r="K21" s="298" t="s">
        <v>100</v>
      </c>
      <c r="L21" s="298" t="s">
        <v>100</v>
      </c>
      <c r="M21" s="298" t="s">
        <v>100</v>
      </c>
      <c r="N21" s="298"/>
      <c r="O21" s="306"/>
      <c r="P21" s="298" t="s">
        <v>73</v>
      </c>
      <c r="Q21" s="298" t="s">
        <v>100</v>
      </c>
      <c r="R21" s="298" t="s">
        <v>100</v>
      </c>
      <c r="S21" s="298" t="s">
        <v>100</v>
      </c>
      <c r="T21" s="298" t="s">
        <v>100</v>
      </c>
      <c r="U21" s="298"/>
      <c r="V21" s="298"/>
      <c r="W21" s="298" t="s">
        <v>100</v>
      </c>
      <c r="X21" s="298" t="s">
        <v>100</v>
      </c>
      <c r="Y21" s="298" t="s">
        <v>100</v>
      </c>
      <c r="Z21" s="298" t="s">
        <v>100</v>
      </c>
      <c r="AA21" s="298" t="s">
        <v>100</v>
      </c>
      <c r="AB21" s="298"/>
      <c r="AC21" s="298"/>
      <c r="AD21" s="298" t="s">
        <v>100</v>
      </c>
      <c r="AE21" s="298" t="s">
        <v>73</v>
      </c>
      <c r="AF21" s="298" t="s">
        <v>100</v>
      </c>
      <c r="AG21" s="298" t="s">
        <v>100</v>
      </c>
      <c r="AH21" s="298" t="s">
        <v>100</v>
      </c>
      <c r="AI21" s="298"/>
      <c r="AJ21" s="298"/>
      <c r="AK21" s="298" t="s">
        <v>73</v>
      </c>
      <c r="AL21" s="298" t="s">
        <v>100</v>
      </c>
      <c r="AM21" s="298" t="s">
        <v>100</v>
      </c>
      <c r="AN21" s="298"/>
      <c r="AO21" s="221"/>
      <c r="AP21" s="222"/>
      <c r="AQ21" s="223"/>
      <c r="AR21" s="223"/>
      <c r="AS21" s="223"/>
      <c r="AT21" s="223"/>
      <c r="AU21" s="223"/>
      <c r="AV21" s="223"/>
      <c r="AW21" s="223"/>
    </row>
    <row r="22" spans="1:57" s="224" customFormat="1" ht="14.65" customHeight="1" x14ac:dyDescent="0.25">
      <c r="A22" s="186">
        <v>9</v>
      </c>
      <c r="B22" s="14" t="s">
        <v>891</v>
      </c>
      <c r="C22" s="13" t="s">
        <v>41</v>
      </c>
      <c r="D22" s="236" t="s">
        <v>938</v>
      </c>
      <c r="E22" s="147" t="s">
        <v>937</v>
      </c>
      <c r="F22" s="158" t="s">
        <v>119</v>
      </c>
      <c r="G22" s="157" t="s">
        <v>106</v>
      </c>
      <c r="H22" s="148">
        <v>40</v>
      </c>
      <c r="I22" s="412" t="s">
        <v>100</v>
      </c>
      <c r="J22" s="298" t="s">
        <v>100</v>
      </c>
      <c r="K22" s="298" t="s">
        <v>100</v>
      </c>
      <c r="L22" s="298" t="s">
        <v>100</v>
      </c>
      <c r="M22" s="298" t="s">
        <v>100</v>
      </c>
      <c r="N22" s="298"/>
      <c r="O22" s="306"/>
      <c r="P22" s="298" t="s">
        <v>73</v>
      </c>
      <c r="Q22" s="298" t="s">
        <v>100</v>
      </c>
      <c r="R22" s="298" t="s">
        <v>100</v>
      </c>
      <c r="S22" s="298" t="s">
        <v>100</v>
      </c>
      <c r="T22" s="298" t="s">
        <v>100</v>
      </c>
      <c r="U22" s="298"/>
      <c r="V22" s="298"/>
      <c r="W22" s="298" t="s">
        <v>100</v>
      </c>
      <c r="X22" s="298" t="s">
        <v>100</v>
      </c>
      <c r="Y22" s="298" t="s">
        <v>100</v>
      </c>
      <c r="Z22" s="298" t="s">
        <v>100</v>
      </c>
      <c r="AA22" s="298" t="s">
        <v>100</v>
      </c>
      <c r="AB22" s="298"/>
      <c r="AC22" s="298"/>
      <c r="AD22" s="298" t="s">
        <v>100</v>
      </c>
      <c r="AE22" s="298" t="s">
        <v>73</v>
      </c>
      <c r="AF22" s="298" t="s">
        <v>100</v>
      </c>
      <c r="AG22" s="298" t="s">
        <v>100</v>
      </c>
      <c r="AH22" s="298" t="s">
        <v>100</v>
      </c>
      <c r="AI22" s="298"/>
      <c r="AJ22" s="298"/>
      <c r="AK22" s="298" t="s">
        <v>73</v>
      </c>
      <c r="AL22" s="298" t="s">
        <v>100</v>
      </c>
      <c r="AM22" s="298" t="s">
        <v>100</v>
      </c>
      <c r="AN22" s="298"/>
      <c r="AO22" s="221"/>
      <c r="AP22" s="222"/>
      <c r="AQ22" s="223"/>
      <c r="AR22" s="223"/>
      <c r="AS22" s="223"/>
      <c r="AT22" s="223"/>
      <c r="AU22" s="223"/>
      <c r="AV22" s="223"/>
      <c r="AW22" s="223"/>
    </row>
    <row r="23" spans="1:57" s="224" customFormat="1" ht="14.65" customHeight="1" x14ac:dyDescent="0.2">
      <c r="A23" s="186"/>
      <c r="B23" s="14"/>
      <c r="C23" s="13"/>
      <c r="D23" s="303"/>
      <c r="E23" s="307"/>
      <c r="F23" s="158"/>
      <c r="G23" s="157"/>
      <c r="H23" s="14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21"/>
      <c r="AP23" s="222"/>
      <c r="AQ23" s="223"/>
      <c r="AR23" s="223"/>
      <c r="AS23" s="223"/>
      <c r="AT23" s="223"/>
      <c r="AU23" s="223"/>
      <c r="AV23" s="223"/>
      <c r="AW23" s="223"/>
    </row>
    <row r="24" spans="1:57" s="224" customFormat="1" ht="14.65" customHeight="1" x14ac:dyDescent="0.25">
      <c r="A24" s="186" t="str">
        <f t="shared" ref="A24:A41" si="2">IF(LEN(B24)&gt;0,1+A23,"")</f>
        <v/>
      </c>
      <c r="B24" s="14" t="str">
        <f>IF(LEN(C24)&gt;0,VLOOKUP($F$8,DATA!$A$4:$A$296,1,FALSE),"")</f>
        <v/>
      </c>
      <c r="C24" s="13" t="str">
        <f t="shared" si="0"/>
        <v/>
      </c>
      <c r="D24" s="236"/>
      <c r="E24" s="147"/>
      <c r="F24" s="158"/>
      <c r="G24" s="157"/>
      <c r="H24" s="14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 t="str">
        <f t="shared" ref="AN24:AN77" si="3">IF(AND(LEN($E24)&gt;0,AN$12&lt;&gt;"sá.",AN$12&lt;&gt;"do.",AN$12&lt;&gt;""),"TR","")</f>
        <v/>
      </c>
      <c r="AO24" s="221"/>
      <c r="AP24" s="222"/>
      <c r="AQ24" s="223">
        <f t="shared" ref="AQ24:AQ55" si="4">COUNTIF(I24:AM24,$AQ$12)</f>
        <v>0</v>
      </c>
      <c r="AR24" s="223">
        <f t="shared" ref="AR24:AR55" si="5">COUNTIF(I24:AM24,$AR$12)</f>
        <v>0</v>
      </c>
      <c r="AS24" s="223">
        <f t="shared" ref="AS24:AS55" si="6">COUNTIF(I24:AM24,$AS$12)</f>
        <v>0</v>
      </c>
      <c r="AT24" s="223">
        <f t="shared" ref="AT24:AT55" si="7">COUNTIF(I24:AM24,$AT$12)</f>
        <v>0</v>
      </c>
      <c r="AU24" s="223">
        <f t="shared" ref="AU24:AU55" si="8">COUNTIF(I24:AM24,$AU$12)</f>
        <v>0</v>
      </c>
      <c r="AV24" s="223">
        <f t="shared" ref="AV24:AV55" si="9">COUNTIF(I24:AM24,$AV$12)</f>
        <v>0</v>
      </c>
      <c r="AW24" s="223">
        <f t="shared" ref="AW24:AW55" si="10">COUNTIF(I24:AM24,$AW$12)</f>
        <v>0</v>
      </c>
      <c r="BC24" s="224">
        <f t="shared" ref="BC24:BC55" si="11">COUNTIF(I24:AM24,"T")</f>
        <v>0</v>
      </c>
      <c r="BD24" s="224">
        <f t="shared" ref="BD24:BD78" si="12">INT(BC24/3)</f>
        <v>0</v>
      </c>
    </row>
    <row r="25" spans="1:57" s="224" customFormat="1" ht="14.65" customHeight="1" x14ac:dyDescent="0.25">
      <c r="A25" s="186" t="str">
        <f t="shared" si="2"/>
        <v/>
      </c>
      <c r="B25" s="14" t="str">
        <f>IF(LEN(C25)&gt;0,VLOOKUP($F$8,DATA!$A$4:$A$296,1,FALSE),"")</f>
        <v/>
      </c>
      <c r="C25" s="13" t="str">
        <f t="shared" si="0"/>
        <v/>
      </c>
      <c r="D25" s="236"/>
      <c r="E25" s="147"/>
      <c r="F25" s="158"/>
      <c r="G25" s="157"/>
      <c r="H25" s="14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 t="str">
        <f t="shared" si="3"/>
        <v/>
      </c>
      <c r="AO25" s="221"/>
      <c r="AP25" s="222"/>
      <c r="AQ25" s="223">
        <f t="shared" si="4"/>
        <v>0</v>
      </c>
      <c r="AR25" s="223">
        <f t="shared" si="5"/>
        <v>0</v>
      </c>
      <c r="AS25" s="223">
        <f t="shared" si="6"/>
        <v>0</v>
      </c>
      <c r="AT25" s="223">
        <f t="shared" si="7"/>
        <v>0</v>
      </c>
      <c r="AU25" s="223">
        <f t="shared" si="8"/>
        <v>0</v>
      </c>
      <c r="AV25" s="223">
        <f t="shared" si="9"/>
        <v>0</v>
      </c>
      <c r="AW25" s="223">
        <f t="shared" si="10"/>
        <v>0</v>
      </c>
      <c r="BC25" s="224">
        <f t="shared" si="11"/>
        <v>0</v>
      </c>
      <c r="BD25" s="224">
        <f t="shared" si="12"/>
        <v>0</v>
      </c>
    </row>
    <row r="26" spans="1:57" s="224" customFormat="1" ht="14.65" customHeight="1" x14ac:dyDescent="0.25">
      <c r="A26" s="186" t="str">
        <f t="shared" si="2"/>
        <v/>
      </c>
      <c r="B26" s="14" t="str">
        <f>IF(LEN(C26)&gt;0,VLOOKUP($F$8,DATA!$A$4:$A$296,1,FALSE),"")</f>
        <v/>
      </c>
      <c r="C26" s="13" t="str">
        <f t="shared" si="0"/>
        <v/>
      </c>
      <c r="D26" s="236"/>
      <c r="E26" s="147"/>
      <c r="F26" s="158"/>
      <c r="G26" s="157"/>
      <c r="H26" s="148"/>
      <c r="I26" s="298"/>
      <c r="J26" s="298"/>
      <c r="K26" s="298"/>
      <c r="L26" s="298"/>
      <c r="M26" s="298"/>
      <c r="N26" s="298"/>
      <c r="O26" s="306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 t="str">
        <f t="shared" si="3"/>
        <v/>
      </c>
      <c r="AO26" s="221"/>
      <c r="AP26" s="222"/>
      <c r="AQ26" s="223">
        <f t="shared" si="4"/>
        <v>0</v>
      </c>
      <c r="AR26" s="223">
        <f t="shared" si="5"/>
        <v>0</v>
      </c>
      <c r="AS26" s="223">
        <f t="shared" si="6"/>
        <v>0</v>
      </c>
      <c r="AT26" s="223">
        <f t="shared" si="7"/>
        <v>0</v>
      </c>
      <c r="AU26" s="223">
        <f t="shared" si="8"/>
        <v>0</v>
      </c>
      <c r="AV26" s="223">
        <f t="shared" si="9"/>
        <v>0</v>
      </c>
      <c r="AW26" s="223">
        <f t="shared" si="10"/>
        <v>0</v>
      </c>
      <c r="BC26" s="224">
        <f t="shared" si="11"/>
        <v>0</v>
      </c>
      <c r="BD26" s="224">
        <f t="shared" si="12"/>
        <v>0</v>
      </c>
    </row>
    <row r="27" spans="1:57" s="224" customFormat="1" ht="14.65" customHeight="1" x14ac:dyDescent="0.25">
      <c r="A27" s="186" t="str">
        <f t="shared" si="2"/>
        <v/>
      </c>
      <c r="B27" s="14" t="str">
        <f>IF(LEN(C27)&gt;0,VLOOKUP($F$8,DATA!$A$4:$A$296,1,FALSE),"")</f>
        <v/>
      </c>
      <c r="C27" s="13" t="str">
        <f t="shared" si="0"/>
        <v/>
      </c>
      <c r="D27" s="236"/>
      <c r="E27" s="147"/>
      <c r="F27" s="158"/>
      <c r="G27" s="157"/>
      <c r="H27" s="14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 t="str">
        <f t="shared" si="3"/>
        <v/>
      </c>
      <c r="AO27" s="221"/>
      <c r="AP27" s="222"/>
      <c r="AQ27" s="223">
        <f t="shared" si="4"/>
        <v>0</v>
      </c>
      <c r="AR27" s="223">
        <f t="shared" si="5"/>
        <v>0</v>
      </c>
      <c r="AS27" s="223">
        <f t="shared" si="6"/>
        <v>0</v>
      </c>
      <c r="AT27" s="223">
        <f t="shared" si="7"/>
        <v>0</v>
      </c>
      <c r="AU27" s="223">
        <f t="shared" si="8"/>
        <v>0</v>
      </c>
      <c r="AV27" s="223">
        <f t="shared" si="9"/>
        <v>0</v>
      </c>
      <c r="AW27" s="223">
        <f t="shared" si="10"/>
        <v>0</v>
      </c>
      <c r="BC27" s="224">
        <f t="shared" si="11"/>
        <v>0</v>
      </c>
      <c r="BD27" s="224">
        <f t="shared" si="12"/>
        <v>0</v>
      </c>
    </row>
    <row r="28" spans="1:57" s="224" customFormat="1" ht="14.65" customHeight="1" x14ac:dyDescent="0.25">
      <c r="A28" s="186" t="str">
        <f t="shared" si="2"/>
        <v/>
      </c>
      <c r="B28" s="14" t="str">
        <f>IF(LEN(C28)&gt;0,VLOOKUP($F$8,DATA!$A$4:$A$296,1,FALSE),"")</f>
        <v/>
      </c>
      <c r="C28" s="13" t="str">
        <f t="shared" si="0"/>
        <v/>
      </c>
      <c r="D28" s="236"/>
      <c r="E28" s="147"/>
      <c r="F28" s="158"/>
      <c r="G28" s="157"/>
      <c r="H28" s="14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 t="str">
        <f t="shared" si="3"/>
        <v/>
      </c>
      <c r="AO28" s="221"/>
      <c r="AP28" s="222"/>
      <c r="AQ28" s="223">
        <f t="shared" si="4"/>
        <v>0</v>
      </c>
      <c r="AR28" s="223">
        <f t="shared" si="5"/>
        <v>0</v>
      </c>
      <c r="AS28" s="223">
        <f t="shared" si="6"/>
        <v>0</v>
      </c>
      <c r="AT28" s="223">
        <f t="shared" si="7"/>
        <v>0</v>
      </c>
      <c r="AU28" s="223">
        <f t="shared" si="8"/>
        <v>0</v>
      </c>
      <c r="AV28" s="223">
        <f t="shared" si="9"/>
        <v>0</v>
      </c>
      <c r="AW28" s="223">
        <f t="shared" si="10"/>
        <v>0</v>
      </c>
      <c r="BC28" s="224">
        <f t="shared" si="11"/>
        <v>0</v>
      </c>
      <c r="BD28" s="224">
        <f t="shared" si="12"/>
        <v>0</v>
      </c>
    </row>
    <row r="29" spans="1:57" s="224" customFormat="1" ht="14.65" customHeight="1" x14ac:dyDescent="0.25">
      <c r="A29" s="186" t="str">
        <f t="shared" si="2"/>
        <v/>
      </c>
      <c r="B29" s="14" t="str">
        <f>IF(LEN(C29)&gt;0,VLOOKUP($F$8,DATA!$A$4:$A$296,1,FALSE),"")</f>
        <v/>
      </c>
      <c r="C29" s="13" t="str">
        <f t="shared" si="0"/>
        <v/>
      </c>
      <c r="D29" s="236"/>
      <c r="E29" s="147"/>
      <c r="F29" s="158"/>
      <c r="G29" s="157"/>
      <c r="H29" s="14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 t="str">
        <f t="shared" si="3"/>
        <v/>
      </c>
      <c r="AO29" s="221"/>
      <c r="AP29" s="222"/>
      <c r="AQ29" s="223">
        <f t="shared" si="4"/>
        <v>0</v>
      </c>
      <c r="AR29" s="223">
        <f t="shared" si="5"/>
        <v>0</v>
      </c>
      <c r="AS29" s="223">
        <f t="shared" si="6"/>
        <v>0</v>
      </c>
      <c r="AT29" s="223">
        <f t="shared" si="7"/>
        <v>0</v>
      </c>
      <c r="AU29" s="223">
        <f t="shared" si="8"/>
        <v>0</v>
      </c>
      <c r="AV29" s="223">
        <f t="shared" si="9"/>
        <v>0</v>
      </c>
      <c r="AW29" s="223">
        <f t="shared" si="10"/>
        <v>0</v>
      </c>
      <c r="BC29" s="224">
        <f t="shared" si="11"/>
        <v>0</v>
      </c>
      <c r="BD29" s="224">
        <f t="shared" si="12"/>
        <v>0</v>
      </c>
    </row>
    <row r="30" spans="1:57" s="224" customFormat="1" ht="14.65" customHeight="1" x14ac:dyDescent="0.25">
      <c r="A30" s="186" t="str">
        <f t="shared" si="2"/>
        <v/>
      </c>
      <c r="B30" s="14" t="str">
        <f>IF(LEN(C30)&gt;0,VLOOKUP($F$8,DATA!$A$4:$A$296,1,FALSE),"")</f>
        <v/>
      </c>
      <c r="C30" s="13" t="str">
        <f t="shared" si="0"/>
        <v/>
      </c>
      <c r="D30" s="236"/>
      <c r="E30" s="147"/>
      <c r="F30" s="158"/>
      <c r="G30" s="157"/>
      <c r="H30" s="14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 t="str">
        <f t="shared" si="3"/>
        <v/>
      </c>
      <c r="AO30" s="221"/>
      <c r="AP30" s="222"/>
      <c r="AQ30" s="223">
        <f t="shared" si="4"/>
        <v>0</v>
      </c>
      <c r="AR30" s="223">
        <f t="shared" si="5"/>
        <v>0</v>
      </c>
      <c r="AS30" s="223">
        <f t="shared" si="6"/>
        <v>0</v>
      </c>
      <c r="AT30" s="223">
        <f t="shared" si="7"/>
        <v>0</v>
      </c>
      <c r="AU30" s="223">
        <f t="shared" si="8"/>
        <v>0</v>
      </c>
      <c r="AV30" s="223">
        <f t="shared" si="9"/>
        <v>0</v>
      </c>
      <c r="AW30" s="223">
        <f t="shared" si="10"/>
        <v>0</v>
      </c>
      <c r="BC30" s="224">
        <f t="shared" si="11"/>
        <v>0</v>
      </c>
      <c r="BD30" s="224">
        <f t="shared" si="12"/>
        <v>0</v>
      </c>
    </row>
    <row r="31" spans="1:57" s="224" customFormat="1" ht="14.65" customHeight="1" x14ac:dyDescent="0.25">
      <c r="A31" s="186" t="str">
        <f t="shared" si="2"/>
        <v/>
      </c>
      <c r="B31" s="14" t="str">
        <f>IF(LEN(C31)&gt;0,VLOOKUP($F$8,DATA!$A$4:$A$296,1,FALSE),"")</f>
        <v/>
      </c>
      <c r="C31" s="13" t="str">
        <f t="shared" si="0"/>
        <v/>
      </c>
      <c r="D31" s="236"/>
      <c r="E31" s="147"/>
      <c r="F31" s="158"/>
      <c r="G31" s="157"/>
      <c r="H31" s="14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 t="str">
        <f t="shared" si="3"/>
        <v/>
      </c>
      <c r="AO31" s="221"/>
      <c r="AP31" s="222"/>
      <c r="AQ31" s="223">
        <f t="shared" si="4"/>
        <v>0</v>
      </c>
      <c r="AR31" s="223">
        <f t="shared" si="5"/>
        <v>0</v>
      </c>
      <c r="AS31" s="223">
        <f t="shared" si="6"/>
        <v>0</v>
      </c>
      <c r="AT31" s="223">
        <f t="shared" si="7"/>
        <v>0</v>
      </c>
      <c r="AU31" s="223">
        <f t="shared" si="8"/>
        <v>0</v>
      </c>
      <c r="AV31" s="223">
        <f t="shared" si="9"/>
        <v>0</v>
      </c>
      <c r="AW31" s="223">
        <f t="shared" si="10"/>
        <v>0</v>
      </c>
      <c r="BC31" s="224">
        <f t="shared" si="11"/>
        <v>0</v>
      </c>
      <c r="BD31" s="224">
        <f t="shared" si="12"/>
        <v>0</v>
      </c>
    </row>
    <row r="32" spans="1:57" s="224" customFormat="1" ht="14.65" customHeight="1" x14ac:dyDescent="0.25">
      <c r="A32" s="186" t="str">
        <f t="shared" si="2"/>
        <v/>
      </c>
      <c r="B32" s="14" t="str">
        <f>IF(LEN(C32)&gt;0,VLOOKUP($F$8,DATA!$A$4:$A$296,1,FALSE),"")</f>
        <v/>
      </c>
      <c r="C32" s="13" t="str">
        <f t="shared" si="0"/>
        <v/>
      </c>
      <c r="D32" s="236"/>
      <c r="E32" s="147"/>
      <c r="F32" s="158"/>
      <c r="G32" s="157"/>
      <c r="H32" s="14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 t="str">
        <f t="shared" si="3"/>
        <v/>
      </c>
      <c r="AO32" s="221"/>
      <c r="AP32" s="222"/>
      <c r="AQ32" s="223">
        <f t="shared" si="4"/>
        <v>0</v>
      </c>
      <c r="AR32" s="223">
        <f t="shared" si="5"/>
        <v>0</v>
      </c>
      <c r="AS32" s="223">
        <f t="shared" si="6"/>
        <v>0</v>
      </c>
      <c r="AT32" s="223">
        <f t="shared" si="7"/>
        <v>0</v>
      </c>
      <c r="AU32" s="223">
        <f t="shared" si="8"/>
        <v>0</v>
      </c>
      <c r="AV32" s="223">
        <f t="shared" si="9"/>
        <v>0</v>
      </c>
      <c r="AW32" s="223">
        <f t="shared" si="10"/>
        <v>0</v>
      </c>
      <c r="BC32" s="224">
        <f t="shared" si="11"/>
        <v>0</v>
      </c>
      <c r="BD32" s="224">
        <f t="shared" si="12"/>
        <v>0</v>
      </c>
    </row>
    <row r="33" spans="1:56" s="224" customFormat="1" ht="14.65" customHeight="1" x14ac:dyDescent="0.25">
      <c r="A33" s="186" t="str">
        <f t="shared" si="2"/>
        <v/>
      </c>
      <c r="B33" s="14" t="str">
        <f>IF(LEN(C33)&gt;0,VLOOKUP($F$8,DATA!$A$4:$A$296,1,FALSE),"")</f>
        <v/>
      </c>
      <c r="C33" s="13" t="str">
        <f t="shared" si="0"/>
        <v/>
      </c>
      <c r="D33" s="236"/>
      <c r="E33" s="147"/>
      <c r="F33" s="158"/>
      <c r="G33" s="157"/>
      <c r="H33" s="14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 t="str">
        <f t="shared" si="3"/>
        <v/>
      </c>
      <c r="AO33" s="221"/>
      <c r="AP33" s="222"/>
      <c r="AQ33" s="223">
        <f t="shared" si="4"/>
        <v>0</v>
      </c>
      <c r="AR33" s="223">
        <f t="shared" si="5"/>
        <v>0</v>
      </c>
      <c r="AS33" s="223">
        <f t="shared" si="6"/>
        <v>0</v>
      </c>
      <c r="AT33" s="223">
        <f t="shared" si="7"/>
        <v>0</v>
      </c>
      <c r="AU33" s="223">
        <f t="shared" si="8"/>
        <v>0</v>
      </c>
      <c r="AV33" s="223">
        <f t="shared" si="9"/>
        <v>0</v>
      </c>
      <c r="AW33" s="223">
        <f t="shared" si="10"/>
        <v>0</v>
      </c>
      <c r="BC33" s="224">
        <f t="shared" si="11"/>
        <v>0</v>
      </c>
      <c r="BD33" s="224">
        <f t="shared" si="12"/>
        <v>0</v>
      </c>
    </row>
    <row r="34" spans="1:56" s="224" customFormat="1" ht="14.65" customHeight="1" x14ac:dyDescent="0.25">
      <c r="A34" s="186" t="str">
        <f t="shared" si="2"/>
        <v/>
      </c>
      <c r="B34" s="14" t="str">
        <f>IF(LEN(C34)&gt;0,VLOOKUP($F$8,DATA!$A$4:$A$296,1,FALSE),"")</f>
        <v/>
      </c>
      <c r="C34" s="13" t="str">
        <f t="shared" si="0"/>
        <v/>
      </c>
      <c r="D34" s="236"/>
      <c r="E34" s="147"/>
      <c r="F34" s="158"/>
      <c r="G34" s="157"/>
      <c r="H34" s="14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 t="str">
        <f t="shared" si="3"/>
        <v/>
      </c>
      <c r="AO34" s="221"/>
      <c r="AP34" s="222"/>
      <c r="AQ34" s="223">
        <f t="shared" si="4"/>
        <v>0</v>
      </c>
      <c r="AR34" s="223">
        <f t="shared" si="5"/>
        <v>0</v>
      </c>
      <c r="AS34" s="223">
        <f t="shared" si="6"/>
        <v>0</v>
      </c>
      <c r="AT34" s="223">
        <f t="shared" si="7"/>
        <v>0</v>
      </c>
      <c r="AU34" s="223">
        <f t="shared" si="8"/>
        <v>0</v>
      </c>
      <c r="AV34" s="223">
        <f t="shared" si="9"/>
        <v>0</v>
      </c>
      <c r="AW34" s="223">
        <f t="shared" si="10"/>
        <v>0</v>
      </c>
      <c r="BC34" s="224">
        <f t="shared" si="11"/>
        <v>0</v>
      </c>
      <c r="BD34" s="224">
        <f t="shared" si="12"/>
        <v>0</v>
      </c>
    </row>
    <row r="35" spans="1:56" s="224" customFormat="1" ht="14.65" customHeight="1" x14ac:dyDescent="0.25">
      <c r="A35" s="186" t="str">
        <f t="shared" si="2"/>
        <v/>
      </c>
      <c r="B35" s="14" t="str">
        <f>IF(LEN(C35)&gt;0,VLOOKUP($F$8,DATA!$A$4:$A$296,1,FALSE),"")</f>
        <v/>
      </c>
      <c r="C35" s="13" t="str">
        <f t="shared" si="0"/>
        <v/>
      </c>
      <c r="D35" s="236"/>
      <c r="E35" s="147"/>
      <c r="F35" s="158"/>
      <c r="G35" s="157"/>
      <c r="H35" s="14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 t="str">
        <f t="shared" si="3"/>
        <v/>
      </c>
      <c r="AO35" s="221"/>
      <c r="AP35" s="222"/>
      <c r="AQ35" s="223">
        <f t="shared" si="4"/>
        <v>0</v>
      </c>
      <c r="AR35" s="223">
        <f t="shared" si="5"/>
        <v>0</v>
      </c>
      <c r="AS35" s="223">
        <f t="shared" si="6"/>
        <v>0</v>
      </c>
      <c r="AT35" s="223">
        <f t="shared" si="7"/>
        <v>0</v>
      </c>
      <c r="AU35" s="223">
        <f t="shared" si="8"/>
        <v>0</v>
      </c>
      <c r="AV35" s="223">
        <f t="shared" si="9"/>
        <v>0</v>
      </c>
      <c r="AW35" s="223">
        <f t="shared" si="10"/>
        <v>0</v>
      </c>
      <c r="BC35" s="224">
        <f t="shared" si="11"/>
        <v>0</v>
      </c>
      <c r="BD35" s="224">
        <f t="shared" si="12"/>
        <v>0</v>
      </c>
    </row>
    <row r="36" spans="1:56" s="224" customFormat="1" ht="14.65" customHeight="1" x14ac:dyDescent="0.25">
      <c r="A36" s="186" t="str">
        <f t="shared" si="2"/>
        <v/>
      </c>
      <c r="B36" s="14" t="str">
        <f>IF(LEN(C36)&gt;0,VLOOKUP($F$8,DATA!$A$4:$A$296,1,FALSE),"")</f>
        <v/>
      </c>
      <c r="C36" s="13" t="str">
        <f t="shared" si="0"/>
        <v/>
      </c>
      <c r="D36" s="236"/>
      <c r="E36" s="147"/>
      <c r="F36" s="158"/>
      <c r="G36" s="157"/>
      <c r="H36" s="14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 t="str">
        <f t="shared" si="3"/>
        <v/>
      </c>
      <c r="AO36" s="221"/>
      <c r="AP36" s="222"/>
      <c r="AQ36" s="223">
        <f t="shared" si="4"/>
        <v>0</v>
      </c>
      <c r="AR36" s="223">
        <f t="shared" si="5"/>
        <v>0</v>
      </c>
      <c r="AS36" s="223">
        <f t="shared" si="6"/>
        <v>0</v>
      </c>
      <c r="AT36" s="223">
        <f t="shared" si="7"/>
        <v>0</v>
      </c>
      <c r="AU36" s="223">
        <f t="shared" si="8"/>
        <v>0</v>
      </c>
      <c r="AV36" s="223">
        <f t="shared" si="9"/>
        <v>0</v>
      </c>
      <c r="AW36" s="223">
        <f t="shared" si="10"/>
        <v>0</v>
      </c>
      <c r="BC36" s="224">
        <f t="shared" si="11"/>
        <v>0</v>
      </c>
      <c r="BD36" s="224">
        <f t="shared" si="12"/>
        <v>0</v>
      </c>
    </row>
    <row r="37" spans="1:56" s="224" customFormat="1" ht="14.65" customHeight="1" x14ac:dyDescent="0.25">
      <c r="A37" s="186" t="str">
        <f t="shared" si="2"/>
        <v/>
      </c>
      <c r="B37" s="14" t="str">
        <f>IF(LEN(C37)&gt;0,VLOOKUP($F$8,DATA!$A$4:$A$296,1,FALSE),"")</f>
        <v/>
      </c>
      <c r="C37" s="13" t="str">
        <f t="shared" si="0"/>
        <v/>
      </c>
      <c r="D37" s="236"/>
      <c r="E37" s="147"/>
      <c r="F37" s="158"/>
      <c r="G37" s="157"/>
      <c r="H37" s="14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 t="str">
        <f t="shared" si="3"/>
        <v/>
      </c>
      <c r="AO37" s="221"/>
      <c r="AP37" s="222"/>
      <c r="AQ37" s="223">
        <f t="shared" si="4"/>
        <v>0</v>
      </c>
      <c r="AR37" s="223">
        <f t="shared" si="5"/>
        <v>0</v>
      </c>
      <c r="AS37" s="223">
        <f t="shared" si="6"/>
        <v>0</v>
      </c>
      <c r="AT37" s="223">
        <f t="shared" si="7"/>
        <v>0</v>
      </c>
      <c r="AU37" s="223">
        <f t="shared" si="8"/>
        <v>0</v>
      </c>
      <c r="AV37" s="223">
        <f t="shared" si="9"/>
        <v>0</v>
      </c>
      <c r="AW37" s="223">
        <f t="shared" si="10"/>
        <v>0</v>
      </c>
      <c r="BC37" s="224">
        <f t="shared" si="11"/>
        <v>0</v>
      </c>
      <c r="BD37" s="224">
        <f t="shared" si="12"/>
        <v>0</v>
      </c>
    </row>
    <row r="38" spans="1:56" s="224" customFormat="1" ht="14.65" customHeight="1" x14ac:dyDescent="0.25">
      <c r="A38" s="186" t="str">
        <f t="shared" si="2"/>
        <v/>
      </c>
      <c r="B38" s="14" t="str">
        <f>IF(LEN(C38)&gt;0,VLOOKUP($F$8,DATA!$A$4:$A$296,1,FALSE),"")</f>
        <v/>
      </c>
      <c r="C38" s="13" t="str">
        <f t="shared" si="0"/>
        <v/>
      </c>
      <c r="D38" s="236"/>
      <c r="E38" s="147"/>
      <c r="F38" s="158"/>
      <c r="G38" s="157"/>
      <c r="H38" s="14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 t="str">
        <f t="shared" si="3"/>
        <v/>
      </c>
      <c r="AO38" s="221"/>
      <c r="AP38" s="222"/>
      <c r="AQ38" s="223">
        <f t="shared" si="4"/>
        <v>0</v>
      </c>
      <c r="AR38" s="223">
        <f t="shared" si="5"/>
        <v>0</v>
      </c>
      <c r="AS38" s="223">
        <f t="shared" si="6"/>
        <v>0</v>
      </c>
      <c r="AT38" s="223">
        <f t="shared" si="7"/>
        <v>0</v>
      </c>
      <c r="AU38" s="223">
        <f t="shared" si="8"/>
        <v>0</v>
      </c>
      <c r="AV38" s="223">
        <f t="shared" si="9"/>
        <v>0</v>
      </c>
      <c r="AW38" s="223">
        <f t="shared" si="10"/>
        <v>0</v>
      </c>
      <c r="BC38" s="224">
        <f t="shared" si="11"/>
        <v>0</v>
      </c>
      <c r="BD38" s="224">
        <f t="shared" si="12"/>
        <v>0</v>
      </c>
    </row>
    <row r="39" spans="1:56" s="224" customFormat="1" ht="14.65" customHeight="1" x14ac:dyDescent="0.25">
      <c r="A39" s="186" t="str">
        <f t="shared" si="2"/>
        <v/>
      </c>
      <c r="B39" s="14" t="str">
        <f>IF(LEN(C39)&gt;0,VLOOKUP($F$8,DATA!$A$4:$A$296,1,FALSE),"")</f>
        <v/>
      </c>
      <c r="C39" s="13" t="str">
        <f t="shared" si="0"/>
        <v/>
      </c>
      <c r="D39" s="236"/>
      <c r="E39" s="147"/>
      <c r="F39" s="158"/>
      <c r="G39" s="157"/>
      <c r="H39" s="14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 t="str">
        <f t="shared" si="3"/>
        <v/>
      </c>
      <c r="AO39" s="221"/>
      <c r="AP39" s="222"/>
      <c r="AQ39" s="223">
        <f t="shared" si="4"/>
        <v>0</v>
      </c>
      <c r="AR39" s="223">
        <f t="shared" si="5"/>
        <v>0</v>
      </c>
      <c r="AS39" s="223">
        <f t="shared" si="6"/>
        <v>0</v>
      </c>
      <c r="AT39" s="223">
        <f t="shared" si="7"/>
        <v>0</v>
      </c>
      <c r="AU39" s="223">
        <f t="shared" si="8"/>
        <v>0</v>
      </c>
      <c r="AV39" s="223">
        <f t="shared" si="9"/>
        <v>0</v>
      </c>
      <c r="AW39" s="223">
        <f t="shared" si="10"/>
        <v>0</v>
      </c>
      <c r="BC39" s="224">
        <f t="shared" si="11"/>
        <v>0</v>
      </c>
      <c r="BD39" s="224">
        <f t="shared" si="12"/>
        <v>0</v>
      </c>
    </row>
    <row r="40" spans="1:56" s="224" customFormat="1" ht="14.65" customHeight="1" x14ac:dyDescent="0.25">
      <c r="A40" s="186" t="str">
        <f t="shared" si="2"/>
        <v/>
      </c>
      <c r="B40" s="14" t="str">
        <f>IF(LEN(C40)&gt;0,VLOOKUP($F$8,DATA!$A$4:$A$296,1,FALSE),"")</f>
        <v/>
      </c>
      <c r="C40" s="13" t="str">
        <f t="shared" si="0"/>
        <v/>
      </c>
      <c r="D40" s="236"/>
      <c r="E40" s="147"/>
      <c r="F40" s="158"/>
      <c r="G40" s="157"/>
      <c r="H40" s="14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 t="str">
        <f t="shared" si="3"/>
        <v/>
      </c>
      <c r="AO40" s="221"/>
      <c r="AP40" s="222"/>
      <c r="AQ40" s="223">
        <f t="shared" si="4"/>
        <v>0</v>
      </c>
      <c r="AR40" s="223">
        <f t="shared" si="5"/>
        <v>0</v>
      </c>
      <c r="AS40" s="223">
        <f t="shared" si="6"/>
        <v>0</v>
      </c>
      <c r="AT40" s="223">
        <f t="shared" si="7"/>
        <v>0</v>
      </c>
      <c r="AU40" s="223">
        <f t="shared" si="8"/>
        <v>0</v>
      </c>
      <c r="AV40" s="223">
        <f t="shared" si="9"/>
        <v>0</v>
      </c>
      <c r="AW40" s="223">
        <f t="shared" si="10"/>
        <v>0</v>
      </c>
      <c r="BC40" s="224">
        <f t="shared" si="11"/>
        <v>0</v>
      </c>
      <c r="BD40" s="224">
        <f t="shared" si="12"/>
        <v>0</v>
      </c>
    </row>
    <row r="41" spans="1:56" s="224" customFormat="1" ht="14.65" customHeight="1" x14ac:dyDescent="0.25">
      <c r="A41" s="186" t="str">
        <f t="shared" si="2"/>
        <v/>
      </c>
      <c r="B41" s="14" t="str">
        <f>IF(LEN(C41)&gt;0,VLOOKUP($F$8,DATA!$A$4:$A$296,1,FALSE),"")</f>
        <v/>
      </c>
      <c r="C41" s="13" t="str">
        <f t="shared" si="0"/>
        <v/>
      </c>
      <c r="D41" s="236"/>
      <c r="E41" s="147"/>
      <c r="F41" s="158"/>
      <c r="G41" s="157"/>
      <c r="H41" s="14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 t="str">
        <f t="shared" si="3"/>
        <v/>
      </c>
      <c r="AO41" s="221"/>
      <c r="AP41" s="222"/>
      <c r="AQ41" s="223">
        <f t="shared" si="4"/>
        <v>0</v>
      </c>
      <c r="AR41" s="223">
        <f t="shared" si="5"/>
        <v>0</v>
      </c>
      <c r="AS41" s="223">
        <f t="shared" si="6"/>
        <v>0</v>
      </c>
      <c r="AT41" s="223">
        <f t="shared" si="7"/>
        <v>0</v>
      </c>
      <c r="AU41" s="223">
        <f t="shared" si="8"/>
        <v>0</v>
      </c>
      <c r="AV41" s="223">
        <f t="shared" si="9"/>
        <v>0</v>
      </c>
      <c r="AW41" s="223">
        <f t="shared" si="10"/>
        <v>0</v>
      </c>
      <c r="BC41" s="224">
        <f t="shared" si="11"/>
        <v>0</v>
      </c>
      <c r="BD41" s="224">
        <f t="shared" si="12"/>
        <v>0</v>
      </c>
    </row>
    <row r="42" spans="1:56" s="224" customFormat="1" ht="14.65" customHeight="1" x14ac:dyDescent="0.25">
      <c r="A42" s="186" t="str">
        <f t="shared" ref="A42:A105" si="13">IF(LEN(B42)&gt;0,1+A41,"")</f>
        <v/>
      </c>
      <c r="B42" s="14" t="str">
        <f>IF(LEN(C42)&gt;0,VLOOKUP($F$8,DATA!$A$4:$A$296,1,FALSE),"")</f>
        <v/>
      </c>
      <c r="C42" s="13" t="str">
        <f t="shared" ref="C42:C163" si="14">IF(LEN(E42)&gt;0,$G$5,"")</f>
        <v/>
      </c>
      <c r="D42" s="236"/>
      <c r="E42" s="147"/>
      <c r="F42" s="158"/>
      <c r="G42" s="157"/>
      <c r="H42" s="14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 t="str">
        <f t="shared" si="3"/>
        <v/>
      </c>
      <c r="AO42" s="221"/>
      <c r="AP42" s="222"/>
      <c r="AQ42" s="223">
        <f t="shared" si="4"/>
        <v>0</v>
      </c>
      <c r="AR42" s="223">
        <f t="shared" si="5"/>
        <v>0</v>
      </c>
      <c r="AS42" s="223">
        <f t="shared" si="6"/>
        <v>0</v>
      </c>
      <c r="AT42" s="223">
        <f t="shared" si="7"/>
        <v>0</v>
      </c>
      <c r="AU42" s="223">
        <f t="shared" si="8"/>
        <v>0</v>
      </c>
      <c r="AV42" s="223">
        <f t="shared" si="9"/>
        <v>0</v>
      </c>
      <c r="AW42" s="223">
        <f t="shared" si="10"/>
        <v>0</v>
      </c>
      <c r="BC42" s="224">
        <f t="shared" si="11"/>
        <v>0</v>
      </c>
      <c r="BD42" s="224">
        <f t="shared" si="12"/>
        <v>0</v>
      </c>
    </row>
    <row r="43" spans="1:56" s="224" customFormat="1" ht="14.65" customHeight="1" x14ac:dyDescent="0.25">
      <c r="A43" s="186" t="str">
        <f t="shared" si="13"/>
        <v/>
      </c>
      <c r="B43" s="14" t="str">
        <f>IF(LEN(C43)&gt;0,VLOOKUP($F$8,DATA!$A$4:$A$296,1,FALSE),"")</f>
        <v/>
      </c>
      <c r="C43" s="13" t="str">
        <f t="shared" si="14"/>
        <v/>
      </c>
      <c r="D43" s="236"/>
      <c r="E43" s="147"/>
      <c r="F43" s="158"/>
      <c r="G43" s="157"/>
      <c r="H43" s="14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 t="str">
        <f t="shared" si="3"/>
        <v/>
      </c>
      <c r="AO43" s="221"/>
      <c r="AP43" s="222"/>
      <c r="AQ43" s="223">
        <f t="shared" si="4"/>
        <v>0</v>
      </c>
      <c r="AR43" s="223">
        <f t="shared" si="5"/>
        <v>0</v>
      </c>
      <c r="AS43" s="223">
        <f t="shared" si="6"/>
        <v>0</v>
      </c>
      <c r="AT43" s="223">
        <f t="shared" si="7"/>
        <v>0</v>
      </c>
      <c r="AU43" s="223">
        <f t="shared" si="8"/>
        <v>0</v>
      </c>
      <c r="AV43" s="223">
        <f t="shared" si="9"/>
        <v>0</v>
      </c>
      <c r="AW43" s="223">
        <f t="shared" si="10"/>
        <v>0</v>
      </c>
      <c r="BC43" s="224">
        <f t="shared" si="11"/>
        <v>0</v>
      </c>
      <c r="BD43" s="224">
        <f t="shared" si="12"/>
        <v>0</v>
      </c>
    </row>
    <row r="44" spans="1:56" s="224" customFormat="1" ht="14.65" customHeight="1" x14ac:dyDescent="0.25">
      <c r="A44" s="186" t="str">
        <f t="shared" si="13"/>
        <v/>
      </c>
      <c r="B44" s="14" t="str">
        <f>IF(LEN(C44)&gt;0,VLOOKUP($F$8,DATA!$A$4:$A$296,1,FALSE),"")</f>
        <v/>
      </c>
      <c r="C44" s="13" t="str">
        <f t="shared" si="14"/>
        <v/>
      </c>
      <c r="D44" s="236"/>
      <c r="E44" s="147"/>
      <c r="F44" s="158"/>
      <c r="G44" s="157"/>
      <c r="H44" s="14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 t="str">
        <f t="shared" si="3"/>
        <v/>
      </c>
      <c r="AO44" s="221"/>
      <c r="AP44" s="222"/>
      <c r="AQ44" s="223">
        <f t="shared" si="4"/>
        <v>0</v>
      </c>
      <c r="AR44" s="223">
        <f t="shared" si="5"/>
        <v>0</v>
      </c>
      <c r="AS44" s="223">
        <f t="shared" si="6"/>
        <v>0</v>
      </c>
      <c r="AT44" s="223">
        <f t="shared" si="7"/>
        <v>0</v>
      </c>
      <c r="AU44" s="223">
        <f t="shared" si="8"/>
        <v>0</v>
      </c>
      <c r="AV44" s="223">
        <f t="shared" si="9"/>
        <v>0</v>
      </c>
      <c r="AW44" s="223">
        <f t="shared" si="10"/>
        <v>0</v>
      </c>
      <c r="BC44" s="224">
        <f t="shared" si="11"/>
        <v>0</v>
      </c>
      <c r="BD44" s="224">
        <f t="shared" si="12"/>
        <v>0</v>
      </c>
    </row>
    <row r="45" spans="1:56" s="224" customFormat="1" ht="14.65" customHeight="1" x14ac:dyDescent="0.25">
      <c r="A45" s="186" t="str">
        <f t="shared" si="13"/>
        <v/>
      </c>
      <c r="B45" s="14" t="str">
        <f>IF(LEN(C45)&gt;0,VLOOKUP($F$8,DATA!$A$4:$A$296,1,FALSE),"")</f>
        <v/>
      </c>
      <c r="C45" s="13"/>
      <c r="D45" s="236"/>
      <c r="E45" s="147"/>
      <c r="F45" s="158"/>
      <c r="G45" s="157"/>
      <c r="H45" s="14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 t="str">
        <f t="shared" si="3"/>
        <v/>
      </c>
      <c r="AO45" s="221"/>
      <c r="AP45" s="222"/>
      <c r="AQ45" s="223">
        <f t="shared" si="4"/>
        <v>0</v>
      </c>
      <c r="AR45" s="223">
        <f t="shared" si="5"/>
        <v>0</v>
      </c>
      <c r="AS45" s="223">
        <f t="shared" si="6"/>
        <v>0</v>
      </c>
      <c r="AT45" s="223">
        <f t="shared" si="7"/>
        <v>0</v>
      </c>
      <c r="AU45" s="223">
        <f t="shared" si="8"/>
        <v>0</v>
      </c>
      <c r="AV45" s="223">
        <f t="shared" si="9"/>
        <v>0</v>
      </c>
      <c r="AW45" s="223">
        <f t="shared" si="10"/>
        <v>0</v>
      </c>
      <c r="BC45" s="224">
        <f t="shared" si="11"/>
        <v>0</v>
      </c>
      <c r="BD45" s="224">
        <f t="shared" si="12"/>
        <v>0</v>
      </c>
    </row>
    <row r="46" spans="1:56" s="224" customFormat="1" ht="14.65" hidden="1" customHeight="1" x14ac:dyDescent="0.25">
      <c r="A46" s="186" t="str">
        <f t="shared" si="13"/>
        <v/>
      </c>
      <c r="B46" s="14" t="str">
        <f>IF(LEN(C46)&gt;0,VLOOKUP($F$8,DATA!$A$4:$A$296,1,FALSE),"")</f>
        <v/>
      </c>
      <c r="C46" s="13"/>
      <c r="D46" s="236"/>
      <c r="E46" s="147"/>
      <c r="F46" s="158"/>
      <c r="G46" s="157"/>
      <c r="H46" s="14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 t="str">
        <f t="shared" si="3"/>
        <v/>
      </c>
      <c r="AO46" s="221"/>
      <c r="AP46" s="222"/>
      <c r="AQ46" s="223">
        <f t="shared" si="4"/>
        <v>0</v>
      </c>
      <c r="AR46" s="223">
        <f t="shared" si="5"/>
        <v>0</v>
      </c>
      <c r="AS46" s="223">
        <f t="shared" si="6"/>
        <v>0</v>
      </c>
      <c r="AT46" s="223">
        <f t="shared" si="7"/>
        <v>0</v>
      </c>
      <c r="AU46" s="223">
        <f t="shared" si="8"/>
        <v>0</v>
      </c>
      <c r="AV46" s="223">
        <f t="shared" si="9"/>
        <v>0</v>
      </c>
      <c r="AW46" s="223">
        <f t="shared" si="10"/>
        <v>0</v>
      </c>
      <c r="BC46" s="224">
        <f t="shared" si="11"/>
        <v>0</v>
      </c>
      <c r="BD46" s="224">
        <f t="shared" si="12"/>
        <v>0</v>
      </c>
    </row>
    <row r="47" spans="1:56" s="224" customFormat="1" ht="14.65" hidden="1" customHeight="1" x14ac:dyDescent="0.25">
      <c r="A47" s="186" t="str">
        <f t="shared" si="13"/>
        <v/>
      </c>
      <c r="B47" s="14" t="str">
        <f>IF(LEN(C47)&gt;0,VLOOKUP($F$8,DATA!$A$4:$A$296,1,FALSE),"")</f>
        <v/>
      </c>
      <c r="C47" s="13"/>
      <c r="D47" s="236"/>
      <c r="E47" s="147"/>
      <c r="F47" s="158"/>
      <c r="G47" s="157"/>
      <c r="H47" s="14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 t="str">
        <f t="shared" si="3"/>
        <v/>
      </c>
      <c r="AO47" s="221"/>
      <c r="AP47" s="222"/>
      <c r="AQ47" s="223">
        <f t="shared" si="4"/>
        <v>0</v>
      </c>
      <c r="AR47" s="223">
        <f t="shared" si="5"/>
        <v>0</v>
      </c>
      <c r="AS47" s="223">
        <f t="shared" si="6"/>
        <v>0</v>
      </c>
      <c r="AT47" s="223">
        <f t="shared" si="7"/>
        <v>0</v>
      </c>
      <c r="AU47" s="223">
        <f t="shared" si="8"/>
        <v>0</v>
      </c>
      <c r="AV47" s="223">
        <f t="shared" si="9"/>
        <v>0</v>
      </c>
      <c r="AW47" s="223">
        <f t="shared" si="10"/>
        <v>0</v>
      </c>
      <c r="BC47" s="224">
        <f t="shared" si="11"/>
        <v>0</v>
      </c>
      <c r="BD47" s="224">
        <f t="shared" si="12"/>
        <v>0</v>
      </c>
    </row>
    <row r="48" spans="1:56" s="224" customFormat="1" ht="14.65" hidden="1" customHeight="1" x14ac:dyDescent="0.25">
      <c r="A48" s="186" t="str">
        <f t="shared" si="13"/>
        <v/>
      </c>
      <c r="B48" s="14" t="str">
        <f>IF(LEN(C48)&gt;0,VLOOKUP($F$8,DATA!$A$4:$A$296,1,FALSE),"")</f>
        <v/>
      </c>
      <c r="C48" s="13"/>
      <c r="D48" s="236"/>
      <c r="E48" s="147"/>
      <c r="F48" s="158"/>
      <c r="G48" s="157"/>
      <c r="H48" s="14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 t="str">
        <f t="shared" si="3"/>
        <v/>
      </c>
      <c r="AO48" s="221"/>
      <c r="AP48" s="222"/>
      <c r="AQ48" s="223">
        <f t="shared" si="4"/>
        <v>0</v>
      </c>
      <c r="AR48" s="223">
        <f t="shared" si="5"/>
        <v>0</v>
      </c>
      <c r="AS48" s="223">
        <f t="shared" si="6"/>
        <v>0</v>
      </c>
      <c r="AT48" s="223">
        <f t="shared" si="7"/>
        <v>0</v>
      </c>
      <c r="AU48" s="223">
        <f t="shared" si="8"/>
        <v>0</v>
      </c>
      <c r="AV48" s="223">
        <f t="shared" si="9"/>
        <v>0</v>
      </c>
      <c r="AW48" s="223">
        <f t="shared" si="10"/>
        <v>0</v>
      </c>
      <c r="BC48" s="224">
        <f t="shared" si="11"/>
        <v>0</v>
      </c>
      <c r="BD48" s="224">
        <f t="shared" si="12"/>
        <v>0</v>
      </c>
    </row>
    <row r="49" spans="1:56" s="224" customFormat="1" ht="14.65" hidden="1" customHeight="1" x14ac:dyDescent="0.25">
      <c r="A49" s="186" t="str">
        <f t="shared" si="13"/>
        <v/>
      </c>
      <c r="B49" s="14" t="str">
        <f>IF(LEN(C49)&gt;0,VLOOKUP($F$8,DATA!$A$4:$A$296,1,FALSE),"")</f>
        <v/>
      </c>
      <c r="C49" s="13"/>
      <c r="D49" s="236"/>
      <c r="E49" s="147"/>
      <c r="F49" s="158"/>
      <c r="G49" s="157"/>
      <c r="H49" s="14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 t="str">
        <f t="shared" si="3"/>
        <v/>
      </c>
      <c r="AO49" s="221"/>
      <c r="AP49" s="222"/>
      <c r="AQ49" s="223">
        <f t="shared" si="4"/>
        <v>0</v>
      </c>
      <c r="AR49" s="223">
        <f t="shared" si="5"/>
        <v>0</v>
      </c>
      <c r="AS49" s="223">
        <f t="shared" si="6"/>
        <v>0</v>
      </c>
      <c r="AT49" s="223">
        <f t="shared" si="7"/>
        <v>0</v>
      </c>
      <c r="AU49" s="223">
        <f t="shared" si="8"/>
        <v>0</v>
      </c>
      <c r="AV49" s="223">
        <f t="shared" si="9"/>
        <v>0</v>
      </c>
      <c r="AW49" s="223">
        <f t="shared" si="10"/>
        <v>0</v>
      </c>
      <c r="BC49" s="224">
        <f t="shared" si="11"/>
        <v>0</v>
      </c>
      <c r="BD49" s="224">
        <f t="shared" si="12"/>
        <v>0</v>
      </c>
    </row>
    <row r="50" spans="1:56" s="224" customFormat="1" ht="14.65" hidden="1" customHeight="1" x14ac:dyDescent="0.25">
      <c r="A50" s="186" t="str">
        <f t="shared" si="13"/>
        <v/>
      </c>
      <c r="B50" s="14" t="str">
        <f>IF(LEN(C50)&gt;0,VLOOKUP($F$8,DATA!$A$4:$A$296,1,FALSE),"")</f>
        <v/>
      </c>
      <c r="C50" s="13"/>
      <c r="D50" s="236"/>
      <c r="E50" s="147"/>
      <c r="F50" s="158"/>
      <c r="G50" s="157"/>
      <c r="H50" s="14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 t="str">
        <f t="shared" si="3"/>
        <v/>
      </c>
      <c r="AO50" s="221"/>
      <c r="AP50" s="222"/>
      <c r="AQ50" s="223">
        <f t="shared" si="4"/>
        <v>0</v>
      </c>
      <c r="AR50" s="223">
        <f t="shared" si="5"/>
        <v>0</v>
      </c>
      <c r="AS50" s="223">
        <f t="shared" si="6"/>
        <v>0</v>
      </c>
      <c r="AT50" s="223">
        <f t="shared" si="7"/>
        <v>0</v>
      </c>
      <c r="AU50" s="223">
        <f t="shared" si="8"/>
        <v>0</v>
      </c>
      <c r="AV50" s="223">
        <f t="shared" si="9"/>
        <v>0</v>
      </c>
      <c r="AW50" s="223">
        <f t="shared" si="10"/>
        <v>0</v>
      </c>
      <c r="BC50" s="224">
        <f t="shared" si="11"/>
        <v>0</v>
      </c>
      <c r="BD50" s="224">
        <f t="shared" si="12"/>
        <v>0</v>
      </c>
    </row>
    <row r="51" spans="1:56" s="224" customFormat="1" ht="14.65" hidden="1" customHeight="1" x14ac:dyDescent="0.25">
      <c r="A51" s="186" t="str">
        <f t="shared" si="13"/>
        <v/>
      </c>
      <c r="B51" s="14" t="str">
        <f>IF(LEN(C51)&gt;0,VLOOKUP($F$8,DATA!$A$4:$A$296,1,FALSE),"")</f>
        <v/>
      </c>
      <c r="C51" s="13"/>
      <c r="D51" s="236"/>
      <c r="E51" s="147"/>
      <c r="F51" s="158"/>
      <c r="G51" s="157"/>
      <c r="H51" s="14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 t="str">
        <f t="shared" si="3"/>
        <v/>
      </c>
      <c r="AO51" s="221"/>
      <c r="AP51" s="222"/>
      <c r="AQ51" s="223">
        <f t="shared" si="4"/>
        <v>0</v>
      </c>
      <c r="AR51" s="223">
        <f t="shared" si="5"/>
        <v>0</v>
      </c>
      <c r="AS51" s="223">
        <f t="shared" si="6"/>
        <v>0</v>
      </c>
      <c r="AT51" s="223">
        <f t="shared" si="7"/>
        <v>0</v>
      </c>
      <c r="AU51" s="223">
        <f t="shared" si="8"/>
        <v>0</v>
      </c>
      <c r="AV51" s="223">
        <f t="shared" si="9"/>
        <v>0</v>
      </c>
      <c r="AW51" s="223">
        <f t="shared" si="10"/>
        <v>0</v>
      </c>
      <c r="BC51" s="224">
        <f t="shared" si="11"/>
        <v>0</v>
      </c>
      <c r="BD51" s="224">
        <f t="shared" si="12"/>
        <v>0</v>
      </c>
    </row>
    <row r="52" spans="1:56" s="224" customFormat="1" ht="14.65" hidden="1" customHeight="1" x14ac:dyDescent="0.25">
      <c r="A52" s="186" t="str">
        <f t="shared" si="13"/>
        <v/>
      </c>
      <c r="B52" s="14" t="str">
        <f>IF(LEN(C52)&gt;0,VLOOKUP($F$8,DATA!$A$4:$A$296,1,FALSE),"")</f>
        <v/>
      </c>
      <c r="C52" s="13"/>
      <c r="D52" s="236"/>
      <c r="E52" s="147"/>
      <c r="F52" s="158"/>
      <c r="G52" s="157"/>
      <c r="H52" s="14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 t="str">
        <f t="shared" si="3"/>
        <v/>
      </c>
      <c r="AO52" s="221"/>
      <c r="AP52" s="222"/>
      <c r="AQ52" s="223">
        <f t="shared" si="4"/>
        <v>0</v>
      </c>
      <c r="AR52" s="223">
        <f t="shared" si="5"/>
        <v>0</v>
      </c>
      <c r="AS52" s="223">
        <f t="shared" si="6"/>
        <v>0</v>
      </c>
      <c r="AT52" s="223">
        <f t="shared" si="7"/>
        <v>0</v>
      </c>
      <c r="AU52" s="223">
        <f t="shared" si="8"/>
        <v>0</v>
      </c>
      <c r="AV52" s="223">
        <f t="shared" si="9"/>
        <v>0</v>
      </c>
      <c r="AW52" s="223">
        <f t="shared" si="10"/>
        <v>0</v>
      </c>
      <c r="BC52" s="224">
        <f t="shared" si="11"/>
        <v>0</v>
      </c>
      <c r="BD52" s="224">
        <f t="shared" si="12"/>
        <v>0</v>
      </c>
    </row>
    <row r="53" spans="1:56" s="224" customFormat="1" ht="14.65" hidden="1" customHeight="1" x14ac:dyDescent="0.25">
      <c r="A53" s="186" t="str">
        <f t="shared" si="13"/>
        <v/>
      </c>
      <c r="B53" s="14" t="str">
        <f>IF(LEN(C53)&gt;0,VLOOKUP($F$8,DATA!$A$4:$A$296,1,FALSE),"")</f>
        <v/>
      </c>
      <c r="C53" s="13"/>
      <c r="D53" s="236"/>
      <c r="E53" s="147"/>
      <c r="F53" s="158"/>
      <c r="G53" s="157"/>
      <c r="H53" s="14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 t="str">
        <f t="shared" si="3"/>
        <v/>
      </c>
      <c r="AO53" s="221"/>
      <c r="AP53" s="222"/>
      <c r="AQ53" s="223">
        <f t="shared" si="4"/>
        <v>0</v>
      </c>
      <c r="AR53" s="223">
        <f t="shared" si="5"/>
        <v>0</v>
      </c>
      <c r="AS53" s="223">
        <f t="shared" si="6"/>
        <v>0</v>
      </c>
      <c r="AT53" s="223">
        <f t="shared" si="7"/>
        <v>0</v>
      </c>
      <c r="AU53" s="223">
        <f t="shared" si="8"/>
        <v>0</v>
      </c>
      <c r="AV53" s="223">
        <f t="shared" si="9"/>
        <v>0</v>
      </c>
      <c r="AW53" s="223">
        <f t="shared" si="10"/>
        <v>0</v>
      </c>
      <c r="BC53" s="224">
        <f t="shared" si="11"/>
        <v>0</v>
      </c>
      <c r="BD53" s="224">
        <f t="shared" si="12"/>
        <v>0</v>
      </c>
    </row>
    <row r="54" spans="1:56" s="224" customFormat="1" ht="14.65" hidden="1" customHeight="1" x14ac:dyDescent="0.25">
      <c r="A54" s="186" t="str">
        <f t="shared" si="13"/>
        <v/>
      </c>
      <c r="B54" s="14" t="str">
        <f>IF(LEN(C54)&gt;0,VLOOKUP($F$8,DATA!$A$4:$A$296,1,FALSE),"")</f>
        <v/>
      </c>
      <c r="C54" s="13"/>
      <c r="D54" s="236"/>
      <c r="E54" s="147"/>
      <c r="F54" s="158"/>
      <c r="G54" s="157"/>
      <c r="H54" s="14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 t="str">
        <f t="shared" si="3"/>
        <v/>
      </c>
      <c r="AO54" s="221"/>
      <c r="AP54" s="222"/>
      <c r="AQ54" s="223">
        <f t="shared" si="4"/>
        <v>0</v>
      </c>
      <c r="AR54" s="223">
        <f t="shared" si="5"/>
        <v>0</v>
      </c>
      <c r="AS54" s="223">
        <f t="shared" si="6"/>
        <v>0</v>
      </c>
      <c r="AT54" s="223">
        <f t="shared" si="7"/>
        <v>0</v>
      </c>
      <c r="AU54" s="223">
        <f t="shared" si="8"/>
        <v>0</v>
      </c>
      <c r="AV54" s="223">
        <f t="shared" si="9"/>
        <v>0</v>
      </c>
      <c r="AW54" s="223">
        <f t="shared" si="10"/>
        <v>0</v>
      </c>
      <c r="BC54" s="224">
        <f t="shared" si="11"/>
        <v>0</v>
      </c>
      <c r="BD54" s="224">
        <f t="shared" si="12"/>
        <v>0</v>
      </c>
    </row>
    <row r="55" spans="1:56" s="224" customFormat="1" ht="14.65" hidden="1" customHeight="1" x14ac:dyDescent="0.25">
      <c r="A55" s="186" t="str">
        <f t="shared" si="13"/>
        <v/>
      </c>
      <c r="B55" s="14" t="str">
        <f>IF(LEN(C55)&gt;0,VLOOKUP($F$8,DATA!$A$4:$A$296,1,FALSE),"")</f>
        <v/>
      </c>
      <c r="C55" s="13"/>
      <c r="D55" s="236"/>
      <c r="E55" s="147"/>
      <c r="F55" s="158"/>
      <c r="G55" s="157"/>
      <c r="H55" s="14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 t="str">
        <f t="shared" si="3"/>
        <v/>
      </c>
      <c r="AO55" s="221"/>
      <c r="AP55" s="222"/>
      <c r="AQ55" s="223">
        <f t="shared" si="4"/>
        <v>0</v>
      </c>
      <c r="AR55" s="223">
        <f t="shared" si="5"/>
        <v>0</v>
      </c>
      <c r="AS55" s="223">
        <f t="shared" si="6"/>
        <v>0</v>
      </c>
      <c r="AT55" s="223">
        <f t="shared" si="7"/>
        <v>0</v>
      </c>
      <c r="AU55" s="223">
        <f t="shared" si="8"/>
        <v>0</v>
      </c>
      <c r="AV55" s="223">
        <f t="shared" si="9"/>
        <v>0</v>
      </c>
      <c r="AW55" s="223">
        <f t="shared" si="10"/>
        <v>0</v>
      </c>
      <c r="BC55" s="224">
        <f t="shared" si="11"/>
        <v>0</v>
      </c>
      <c r="BD55" s="224">
        <f t="shared" si="12"/>
        <v>0</v>
      </c>
    </row>
    <row r="56" spans="1:56" s="224" customFormat="1" ht="14.65" hidden="1" customHeight="1" x14ac:dyDescent="0.25">
      <c r="A56" s="186" t="str">
        <f t="shared" si="13"/>
        <v/>
      </c>
      <c r="B56" s="14" t="str">
        <f>IF(LEN(C56)&gt;0,VLOOKUP($F$8,DATA!$A$4:$A$296,1,FALSE),"")</f>
        <v/>
      </c>
      <c r="C56" s="13"/>
      <c r="D56" s="236"/>
      <c r="E56" s="147"/>
      <c r="F56" s="158"/>
      <c r="G56" s="157"/>
      <c r="H56" s="14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 t="str">
        <f t="shared" si="3"/>
        <v/>
      </c>
      <c r="AO56" s="221"/>
      <c r="AP56" s="222"/>
      <c r="AQ56" s="223">
        <f t="shared" ref="AQ56:AQ87" si="15">COUNTIF(I56:AM56,$AQ$12)</f>
        <v>0</v>
      </c>
      <c r="AR56" s="223">
        <f t="shared" ref="AR56:AR87" si="16">COUNTIF(I56:AM56,$AR$12)</f>
        <v>0</v>
      </c>
      <c r="AS56" s="223">
        <f t="shared" ref="AS56:AS87" si="17">COUNTIF(I56:AM56,$AS$12)</f>
        <v>0</v>
      </c>
      <c r="AT56" s="223">
        <f t="shared" ref="AT56:AT87" si="18">COUNTIF(I56:AM56,$AT$12)</f>
        <v>0</v>
      </c>
      <c r="AU56" s="223">
        <f t="shared" ref="AU56:AU87" si="19">COUNTIF(I56:AM56,$AU$12)</f>
        <v>0</v>
      </c>
      <c r="AV56" s="223">
        <f t="shared" ref="AV56:AV87" si="20">COUNTIF(I56:AM56,$AV$12)</f>
        <v>0</v>
      </c>
      <c r="AW56" s="223">
        <f t="shared" ref="AW56:AW87" si="21">COUNTIF(I56:AM56,$AW$12)</f>
        <v>0</v>
      </c>
      <c r="BC56" s="224">
        <f t="shared" ref="BC56:BC87" si="22">COUNTIF(I56:AM56,"T")</f>
        <v>0</v>
      </c>
      <c r="BD56" s="224">
        <f t="shared" si="12"/>
        <v>0</v>
      </c>
    </row>
    <row r="57" spans="1:56" s="224" customFormat="1" ht="14.65" hidden="1" customHeight="1" x14ac:dyDescent="0.25">
      <c r="A57" s="186" t="str">
        <f t="shared" si="13"/>
        <v/>
      </c>
      <c r="B57" s="14" t="str">
        <f>IF(LEN(C57)&gt;0,VLOOKUP($F$8,DATA!$A$4:$A$296,1,FALSE),"")</f>
        <v/>
      </c>
      <c r="C57" s="13"/>
      <c r="D57" s="236"/>
      <c r="E57" s="147"/>
      <c r="F57" s="158"/>
      <c r="G57" s="157"/>
      <c r="H57" s="14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 t="str">
        <f t="shared" si="3"/>
        <v/>
      </c>
      <c r="AO57" s="221"/>
      <c r="AP57" s="222"/>
      <c r="AQ57" s="223">
        <f t="shared" si="15"/>
        <v>0</v>
      </c>
      <c r="AR57" s="223">
        <f t="shared" si="16"/>
        <v>0</v>
      </c>
      <c r="AS57" s="223">
        <f t="shared" si="17"/>
        <v>0</v>
      </c>
      <c r="AT57" s="223">
        <f t="shared" si="18"/>
        <v>0</v>
      </c>
      <c r="AU57" s="223">
        <f t="shared" si="19"/>
        <v>0</v>
      </c>
      <c r="AV57" s="223">
        <f t="shared" si="20"/>
        <v>0</v>
      </c>
      <c r="AW57" s="223">
        <f t="shared" si="21"/>
        <v>0</v>
      </c>
      <c r="BC57" s="224">
        <f t="shared" si="22"/>
        <v>0</v>
      </c>
      <c r="BD57" s="224">
        <f t="shared" si="12"/>
        <v>0</v>
      </c>
    </row>
    <row r="58" spans="1:56" s="224" customFormat="1" ht="14.65" hidden="1" customHeight="1" x14ac:dyDescent="0.25">
      <c r="A58" s="186" t="str">
        <f t="shared" si="13"/>
        <v/>
      </c>
      <c r="B58" s="14" t="str">
        <f>IF(LEN(C58)&gt;0,VLOOKUP($F$8,DATA!$A$4:$A$296,1,FALSE),"")</f>
        <v/>
      </c>
      <c r="C58" s="13"/>
      <c r="D58" s="236"/>
      <c r="E58" s="147"/>
      <c r="F58" s="158"/>
      <c r="G58" s="157"/>
      <c r="H58" s="14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 t="str">
        <f t="shared" si="3"/>
        <v/>
      </c>
      <c r="AO58" s="221"/>
      <c r="AP58" s="222"/>
      <c r="AQ58" s="223">
        <f t="shared" si="15"/>
        <v>0</v>
      </c>
      <c r="AR58" s="223">
        <f t="shared" si="16"/>
        <v>0</v>
      </c>
      <c r="AS58" s="223">
        <f t="shared" si="17"/>
        <v>0</v>
      </c>
      <c r="AT58" s="223">
        <f t="shared" si="18"/>
        <v>0</v>
      </c>
      <c r="AU58" s="223">
        <f t="shared" si="19"/>
        <v>0</v>
      </c>
      <c r="AV58" s="223">
        <f t="shared" si="20"/>
        <v>0</v>
      </c>
      <c r="AW58" s="223">
        <f t="shared" si="21"/>
        <v>0</v>
      </c>
      <c r="BC58" s="224">
        <f t="shared" si="22"/>
        <v>0</v>
      </c>
      <c r="BD58" s="224">
        <f t="shared" si="12"/>
        <v>0</v>
      </c>
    </row>
    <row r="59" spans="1:56" s="224" customFormat="1" ht="14.65" hidden="1" customHeight="1" x14ac:dyDescent="0.25">
      <c r="A59" s="186" t="str">
        <f t="shared" si="13"/>
        <v/>
      </c>
      <c r="B59" s="14" t="str">
        <f>IF(LEN(C59)&gt;0,VLOOKUP($F$8,DATA!$A$4:$A$296,1,FALSE),"")</f>
        <v/>
      </c>
      <c r="C59" s="13"/>
      <c r="D59" s="236"/>
      <c r="E59" s="147"/>
      <c r="F59" s="158"/>
      <c r="G59" s="157"/>
      <c r="H59" s="14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 t="str">
        <f t="shared" si="3"/>
        <v/>
      </c>
      <c r="AO59" s="221"/>
      <c r="AP59" s="222"/>
      <c r="AQ59" s="223">
        <f t="shared" si="15"/>
        <v>0</v>
      </c>
      <c r="AR59" s="223">
        <f t="shared" si="16"/>
        <v>0</v>
      </c>
      <c r="AS59" s="223">
        <f t="shared" si="17"/>
        <v>0</v>
      </c>
      <c r="AT59" s="223">
        <f t="shared" si="18"/>
        <v>0</v>
      </c>
      <c r="AU59" s="223">
        <f t="shared" si="19"/>
        <v>0</v>
      </c>
      <c r="AV59" s="223">
        <f t="shared" si="20"/>
        <v>0</v>
      </c>
      <c r="AW59" s="223">
        <f t="shared" si="21"/>
        <v>0</v>
      </c>
      <c r="BC59" s="224">
        <f t="shared" si="22"/>
        <v>0</v>
      </c>
      <c r="BD59" s="224">
        <f t="shared" si="12"/>
        <v>0</v>
      </c>
    </row>
    <row r="60" spans="1:56" s="224" customFormat="1" ht="14.65" hidden="1" customHeight="1" x14ac:dyDescent="0.25">
      <c r="A60" s="186" t="str">
        <f t="shared" si="13"/>
        <v/>
      </c>
      <c r="B60" s="14" t="str">
        <f>IF(LEN(C60)&gt;0,VLOOKUP($F$8,DATA!$A$4:$A$296,1,FALSE),"")</f>
        <v/>
      </c>
      <c r="C60" s="13"/>
      <c r="D60" s="236"/>
      <c r="E60" s="147"/>
      <c r="F60" s="158"/>
      <c r="G60" s="157"/>
      <c r="H60" s="14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 t="str">
        <f t="shared" si="3"/>
        <v/>
      </c>
      <c r="AO60" s="221"/>
      <c r="AP60" s="222"/>
      <c r="AQ60" s="223">
        <f t="shared" si="15"/>
        <v>0</v>
      </c>
      <c r="AR60" s="223">
        <f t="shared" si="16"/>
        <v>0</v>
      </c>
      <c r="AS60" s="223">
        <f t="shared" si="17"/>
        <v>0</v>
      </c>
      <c r="AT60" s="223">
        <f t="shared" si="18"/>
        <v>0</v>
      </c>
      <c r="AU60" s="223">
        <f t="shared" si="19"/>
        <v>0</v>
      </c>
      <c r="AV60" s="223">
        <f t="shared" si="20"/>
        <v>0</v>
      </c>
      <c r="AW60" s="223">
        <f t="shared" si="21"/>
        <v>0</v>
      </c>
      <c r="BC60" s="224">
        <f t="shared" si="22"/>
        <v>0</v>
      </c>
      <c r="BD60" s="224">
        <f t="shared" si="12"/>
        <v>0</v>
      </c>
    </row>
    <row r="61" spans="1:56" s="224" customFormat="1" ht="14.65" hidden="1" customHeight="1" x14ac:dyDescent="0.25">
      <c r="A61" s="186" t="str">
        <f t="shared" si="13"/>
        <v/>
      </c>
      <c r="B61" s="14" t="str">
        <f>IF(LEN(C61)&gt;0,VLOOKUP($F$8,DATA!$A$4:$A$296,1,FALSE),"")</f>
        <v/>
      </c>
      <c r="C61" s="13"/>
      <c r="D61" s="236"/>
      <c r="E61" s="147"/>
      <c r="F61" s="158"/>
      <c r="G61" s="157"/>
      <c r="H61" s="14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 t="str">
        <f t="shared" si="3"/>
        <v/>
      </c>
      <c r="AO61" s="221"/>
      <c r="AP61" s="222"/>
      <c r="AQ61" s="223">
        <f t="shared" si="15"/>
        <v>0</v>
      </c>
      <c r="AR61" s="223">
        <f t="shared" si="16"/>
        <v>0</v>
      </c>
      <c r="AS61" s="223">
        <f t="shared" si="17"/>
        <v>0</v>
      </c>
      <c r="AT61" s="223">
        <f t="shared" si="18"/>
        <v>0</v>
      </c>
      <c r="AU61" s="223">
        <f t="shared" si="19"/>
        <v>0</v>
      </c>
      <c r="AV61" s="223">
        <f t="shared" si="20"/>
        <v>0</v>
      </c>
      <c r="AW61" s="223">
        <f t="shared" si="21"/>
        <v>0</v>
      </c>
      <c r="BC61" s="224">
        <f t="shared" si="22"/>
        <v>0</v>
      </c>
      <c r="BD61" s="224">
        <f t="shared" si="12"/>
        <v>0</v>
      </c>
    </row>
    <row r="62" spans="1:56" s="224" customFormat="1" ht="14.65" hidden="1" customHeight="1" x14ac:dyDescent="0.25">
      <c r="A62" s="186" t="str">
        <f t="shared" si="13"/>
        <v/>
      </c>
      <c r="B62" s="14" t="str">
        <f>IF(LEN(C62)&gt;0,VLOOKUP($F$8,DATA!$A$4:$A$296,1,FALSE),"")</f>
        <v/>
      </c>
      <c r="C62" s="13"/>
      <c r="D62" s="236"/>
      <c r="E62" s="147"/>
      <c r="F62" s="158"/>
      <c r="G62" s="157"/>
      <c r="H62" s="14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 t="str">
        <f t="shared" si="3"/>
        <v/>
      </c>
      <c r="AO62" s="221"/>
      <c r="AP62" s="222"/>
      <c r="AQ62" s="223">
        <f t="shared" si="15"/>
        <v>0</v>
      </c>
      <c r="AR62" s="223">
        <f t="shared" si="16"/>
        <v>0</v>
      </c>
      <c r="AS62" s="223">
        <f t="shared" si="17"/>
        <v>0</v>
      </c>
      <c r="AT62" s="223">
        <f t="shared" si="18"/>
        <v>0</v>
      </c>
      <c r="AU62" s="223">
        <f t="shared" si="19"/>
        <v>0</v>
      </c>
      <c r="AV62" s="223">
        <f t="shared" si="20"/>
        <v>0</v>
      </c>
      <c r="AW62" s="223">
        <f t="shared" si="21"/>
        <v>0</v>
      </c>
      <c r="BC62" s="224">
        <f t="shared" si="22"/>
        <v>0</v>
      </c>
      <c r="BD62" s="224">
        <f t="shared" si="12"/>
        <v>0</v>
      </c>
    </row>
    <row r="63" spans="1:56" s="224" customFormat="1" ht="14.65" hidden="1" customHeight="1" x14ac:dyDescent="0.25">
      <c r="A63" s="186" t="str">
        <f t="shared" si="13"/>
        <v/>
      </c>
      <c r="B63" s="14" t="str">
        <f>IF(LEN(C63)&gt;0,VLOOKUP($F$8,DATA!$A$4:$A$296,1,FALSE),"")</f>
        <v/>
      </c>
      <c r="C63" s="13"/>
      <c r="D63" s="236"/>
      <c r="E63" s="147"/>
      <c r="F63" s="158"/>
      <c r="G63" s="157"/>
      <c r="H63" s="14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 t="str">
        <f t="shared" si="3"/>
        <v/>
      </c>
      <c r="AO63" s="221"/>
      <c r="AP63" s="222"/>
      <c r="AQ63" s="223">
        <f t="shared" si="15"/>
        <v>0</v>
      </c>
      <c r="AR63" s="223">
        <f t="shared" si="16"/>
        <v>0</v>
      </c>
      <c r="AS63" s="223">
        <f t="shared" si="17"/>
        <v>0</v>
      </c>
      <c r="AT63" s="223">
        <f t="shared" si="18"/>
        <v>0</v>
      </c>
      <c r="AU63" s="223">
        <f t="shared" si="19"/>
        <v>0</v>
      </c>
      <c r="AV63" s="223">
        <f t="shared" si="20"/>
        <v>0</v>
      </c>
      <c r="AW63" s="223">
        <f t="shared" si="21"/>
        <v>0</v>
      </c>
      <c r="BC63" s="224">
        <f t="shared" si="22"/>
        <v>0</v>
      </c>
      <c r="BD63" s="224">
        <f t="shared" si="12"/>
        <v>0</v>
      </c>
    </row>
    <row r="64" spans="1:56" s="224" customFormat="1" ht="14.65" hidden="1" customHeight="1" x14ac:dyDescent="0.25">
      <c r="A64" s="186" t="str">
        <f t="shared" si="13"/>
        <v/>
      </c>
      <c r="B64" s="14" t="str">
        <f>IF(LEN(C64)&gt;0,VLOOKUP($F$8,DATA!$A$4:$A$296,1,FALSE),"")</f>
        <v/>
      </c>
      <c r="C64" s="13"/>
      <c r="D64" s="236"/>
      <c r="E64" s="147"/>
      <c r="F64" s="158"/>
      <c r="G64" s="157"/>
      <c r="H64" s="14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 t="str">
        <f t="shared" si="3"/>
        <v/>
      </c>
      <c r="AO64" s="221"/>
      <c r="AP64" s="222"/>
      <c r="AQ64" s="223">
        <f t="shared" si="15"/>
        <v>0</v>
      </c>
      <c r="AR64" s="223">
        <f t="shared" si="16"/>
        <v>0</v>
      </c>
      <c r="AS64" s="223">
        <f t="shared" si="17"/>
        <v>0</v>
      </c>
      <c r="AT64" s="223">
        <f t="shared" si="18"/>
        <v>0</v>
      </c>
      <c r="AU64" s="223">
        <f t="shared" si="19"/>
        <v>0</v>
      </c>
      <c r="AV64" s="223">
        <f t="shared" si="20"/>
        <v>0</v>
      </c>
      <c r="AW64" s="223">
        <f t="shared" si="21"/>
        <v>0</v>
      </c>
      <c r="BC64" s="224">
        <f t="shared" si="22"/>
        <v>0</v>
      </c>
      <c r="BD64" s="224">
        <f t="shared" si="12"/>
        <v>0</v>
      </c>
    </row>
    <row r="65" spans="1:56" s="224" customFormat="1" ht="14.65" hidden="1" customHeight="1" x14ac:dyDescent="0.25">
      <c r="A65" s="186" t="str">
        <f t="shared" si="13"/>
        <v/>
      </c>
      <c r="B65" s="14" t="str">
        <f>IF(LEN(C65)&gt;0,VLOOKUP($F$8,DATA!$A$4:$A$296,1,FALSE),"")</f>
        <v/>
      </c>
      <c r="C65" s="13"/>
      <c r="D65" s="236"/>
      <c r="E65" s="147"/>
      <c r="F65" s="158"/>
      <c r="G65" s="157"/>
      <c r="H65" s="14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 t="str">
        <f t="shared" si="3"/>
        <v/>
      </c>
      <c r="AO65" s="221"/>
      <c r="AP65" s="222"/>
      <c r="AQ65" s="223">
        <f t="shared" si="15"/>
        <v>0</v>
      </c>
      <c r="AR65" s="223">
        <f t="shared" si="16"/>
        <v>0</v>
      </c>
      <c r="AS65" s="223">
        <f t="shared" si="17"/>
        <v>0</v>
      </c>
      <c r="AT65" s="223">
        <f t="shared" si="18"/>
        <v>0</v>
      </c>
      <c r="AU65" s="223">
        <f t="shared" si="19"/>
        <v>0</v>
      </c>
      <c r="AV65" s="223">
        <f t="shared" si="20"/>
        <v>0</v>
      </c>
      <c r="AW65" s="223">
        <f t="shared" si="21"/>
        <v>0</v>
      </c>
      <c r="BC65" s="224">
        <f t="shared" si="22"/>
        <v>0</v>
      </c>
      <c r="BD65" s="224">
        <f t="shared" si="12"/>
        <v>0</v>
      </c>
    </row>
    <row r="66" spans="1:56" s="224" customFormat="1" ht="14.65" hidden="1" customHeight="1" x14ac:dyDescent="0.25">
      <c r="A66" s="186" t="str">
        <f t="shared" si="13"/>
        <v/>
      </c>
      <c r="B66" s="14" t="str">
        <f>IF(LEN(C66)&gt;0,VLOOKUP($F$8,DATA!$A$4:$A$296,1,FALSE),"")</f>
        <v/>
      </c>
      <c r="C66" s="13"/>
      <c r="D66" s="236"/>
      <c r="E66" s="147"/>
      <c r="F66" s="158"/>
      <c r="G66" s="157"/>
      <c r="H66" s="14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 t="str">
        <f t="shared" si="3"/>
        <v/>
      </c>
      <c r="AO66" s="221"/>
      <c r="AP66" s="222"/>
      <c r="AQ66" s="223">
        <f t="shared" si="15"/>
        <v>0</v>
      </c>
      <c r="AR66" s="223">
        <f t="shared" si="16"/>
        <v>0</v>
      </c>
      <c r="AS66" s="223">
        <f t="shared" si="17"/>
        <v>0</v>
      </c>
      <c r="AT66" s="223">
        <f t="shared" si="18"/>
        <v>0</v>
      </c>
      <c r="AU66" s="223">
        <f t="shared" si="19"/>
        <v>0</v>
      </c>
      <c r="AV66" s="223">
        <f t="shared" si="20"/>
        <v>0</v>
      </c>
      <c r="AW66" s="223">
        <f t="shared" si="21"/>
        <v>0</v>
      </c>
      <c r="BC66" s="224">
        <f t="shared" si="22"/>
        <v>0</v>
      </c>
      <c r="BD66" s="224">
        <f t="shared" si="12"/>
        <v>0</v>
      </c>
    </row>
    <row r="67" spans="1:56" s="224" customFormat="1" ht="14.65" hidden="1" customHeight="1" x14ac:dyDescent="0.25">
      <c r="A67" s="186" t="str">
        <f t="shared" si="13"/>
        <v/>
      </c>
      <c r="B67" s="14" t="str">
        <f>IF(LEN(C67)&gt;0,VLOOKUP($F$8,DATA!$A$4:$A$296,1,FALSE),"")</f>
        <v/>
      </c>
      <c r="C67" s="13"/>
      <c r="D67" s="236"/>
      <c r="E67" s="147"/>
      <c r="F67" s="158"/>
      <c r="G67" s="157"/>
      <c r="H67" s="14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 t="str">
        <f t="shared" si="3"/>
        <v/>
      </c>
      <c r="AO67" s="221"/>
      <c r="AP67" s="222"/>
      <c r="AQ67" s="223">
        <f t="shared" si="15"/>
        <v>0</v>
      </c>
      <c r="AR67" s="223">
        <f t="shared" si="16"/>
        <v>0</v>
      </c>
      <c r="AS67" s="223">
        <f t="shared" si="17"/>
        <v>0</v>
      </c>
      <c r="AT67" s="223">
        <f t="shared" si="18"/>
        <v>0</v>
      </c>
      <c r="AU67" s="223">
        <f t="shared" si="19"/>
        <v>0</v>
      </c>
      <c r="AV67" s="223">
        <f t="shared" si="20"/>
        <v>0</v>
      </c>
      <c r="AW67" s="223">
        <f t="shared" si="21"/>
        <v>0</v>
      </c>
      <c r="BC67" s="224">
        <f t="shared" si="22"/>
        <v>0</v>
      </c>
      <c r="BD67" s="224">
        <f t="shared" si="12"/>
        <v>0</v>
      </c>
    </row>
    <row r="68" spans="1:56" s="224" customFormat="1" ht="14.65" hidden="1" customHeight="1" x14ac:dyDescent="0.25">
      <c r="A68" s="186" t="str">
        <f t="shared" si="13"/>
        <v/>
      </c>
      <c r="B68" s="14" t="str">
        <f>IF(LEN(C68)&gt;0,VLOOKUP($F$8,DATA!$A$4:$A$296,1,FALSE),"")</f>
        <v/>
      </c>
      <c r="C68" s="13"/>
      <c r="D68" s="236"/>
      <c r="E68" s="147"/>
      <c r="F68" s="158"/>
      <c r="G68" s="157"/>
      <c r="H68" s="14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 t="str">
        <f t="shared" si="3"/>
        <v/>
      </c>
      <c r="AO68" s="221"/>
      <c r="AP68" s="222"/>
      <c r="AQ68" s="223">
        <f t="shared" si="15"/>
        <v>0</v>
      </c>
      <c r="AR68" s="223">
        <f t="shared" si="16"/>
        <v>0</v>
      </c>
      <c r="AS68" s="223">
        <f t="shared" si="17"/>
        <v>0</v>
      </c>
      <c r="AT68" s="223">
        <f t="shared" si="18"/>
        <v>0</v>
      </c>
      <c r="AU68" s="223">
        <f t="shared" si="19"/>
        <v>0</v>
      </c>
      <c r="AV68" s="223">
        <f t="shared" si="20"/>
        <v>0</v>
      </c>
      <c r="AW68" s="223">
        <f t="shared" si="21"/>
        <v>0</v>
      </c>
      <c r="BC68" s="224">
        <f t="shared" si="22"/>
        <v>0</v>
      </c>
      <c r="BD68" s="224">
        <f t="shared" si="12"/>
        <v>0</v>
      </c>
    </row>
    <row r="69" spans="1:56" s="224" customFormat="1" ht="14.65" hidden="1" customHeight="1" x14ac:dyDescent="0.25">
      <c r="A69" s="186" t="str">
        <f t="shared" si="13"/>
        <v/>
      </c>
      <c r="B69" s="14" t="str">
        <f>IF(LEN(C69)&gt;0,VLOOKUP($F$8,DATA!$A$4:$A$296,1,FALSE),"")</f>
        <v/>
      </c>
      <c r="C69" s="13"/>
      <c r="D69" s="236"/>
      <c r="E69" s="147"/>
      <c r="F69" s="158"/>
      <c r="G69" s="157"/>
      <c r="H69" s="14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 t="str">
        <f t="shared" si="3"/>
        <v/>
      </c>
      <c r="AO69" s="221"/>
      <c r="AP69" s="222"/>
      <c r="AQ69" s="223">
        <f t="shared" si="15"/>
        <v>0</v>
      </c>
      <c r="AR69" s="223">
        <f t="shared" si="16"/>
        <v>0</v>
      </c>
      <c r="AS69" s="223">
        <f t="shared" si="17"/>
        <v>0</v>
      </c>
      <c r="AT69" s="223">
        <f t="shared" si="18"/>
        <v>0</v>
      </c>
      <c r="AU69" s="223">
        <f t="shared" si="19"/>
        <v>0</v>
      </c>
      <c r="AV69" s="223">
        <f t="shared" si="20"/>
        <v>0</v>
      </c>
      <c r="AW69" s="223">
        <f t="shared" si="21"/>
        <v>0</v>
      </c>
      <c r="BC69" s="224">
        <f t="shared" si="22"/>
        <v>0</v>
      </c>
      <c r="BD69" s="224">
        <f t="shared" si="12"/>
        <v>0</v>
      </c>
    </row>
    <row r="70" spans="1:56" s="224" customFormat="1" ht="14.65" hidden="1" customHeight="1" x14ac:dyDescent="0.25">
      <c r="A70" s="186" t="str">
        <f t="shared" si="13"/>
        <v/>
      </c>
      <c r="B70" s="14" t="str">
        <f>IF(LEN(C70)&gt;0,VLOOKUP($F$8,DATA!$A$4:$A$296,1,FALSE),"")</f>
        <v/>
      </c>
      <c r="C70" s="13"/>
      <c r="D70" s="236"/>
      <c r="E70" s="147"/>
      <c r="F70" s="158"/>
      <c r="G70" s="157"/>
      <c r="H70" s="14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 t="str">
        <f t="shared" si="3"/>
        <v/>
      </c>
      <c r="AO70" s="221"/>
      <c r="AP70" s="222"/>
      <c r="AQ70" s="223">
        <f t="shared" si="15"/>
        <v>0</v>
      </c>
      <c r="AR70" s="223">
        <f t="shared" si="16"/>
        <v>0</v>
      </c>
      <c r="AS70" s="223">
        <f t="shared" si="17"/>
        <v>0</v>
      </c>
      <c r="AT70" s="223">
        <f t="shared" si="18"/>
        <v>0</v>
      </c>
      <c r="AU70" s="223">
        <f t="shared" si="19"/>
        <v>0</v>
      </c>
      <c r="AV70" s="223">
        <f t="shared" si="20"/>
        <v>0</v>
      </c>
      <c r="AW70" s="223">
        <f t="shared" si="21"/>
        <v>0</v>
      </c>
      <c r="BC70" s="224">
        <f t="shared" si="22"/>
        <v>0</v>
      </c>
      <c r="BD70" s="224">
        <f t="shared" si="12"/>
        <v>0</v>
      </c>
    </row>
    <row r="71" spans="1:56" s="224" customFormat="1" ht="14.65" hidden="1" customHeight="1" x14ac:dyDescent="0.25">
      <c r="A71" s="186" t="str">
        <f t="shared" si="13"/>
        <v/>
      </c>
      <c r="B71" s="14" t="str">
        <f>IF(LEN(C71)&gt;0,VLOOKUP($F$8,DATA!$A$4:$A$296,1,FALSE),"")</f>
        <v/>
      </c>
      <c r="C71" s="13"/>
      <c r="D71" s="236"/>
      <c r="E71" s="147"/>
      <c r="F71" s="158"/>
      <c r="G71" s="157"/>
      <c r="H71" s="14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 t="str">
        <f t="shared" si="3"/>
        <v/>
      </c>
      <c r="AO71" s="221"/>
      <c r="AP71" s="222"/>
      <c r="AQ71" s="223">
        <f t="shared" si="15"/>
        <v>0</v>
      </c>
      <c r="AR71" s="223">
        <f t="shared" si="16"/>
        <v>0</v>
      </c>
      <c r="AS71" s="223">
        <f t="shared" si="17"/>
        <v>0</v>
      </c>
      <c r="AT71" s="223">
        <f t="shared" si="18"/>
        <v>0</v>
      </c>
      <c r="AU71" s="223">
        <f t="shared" si="19"/>
        <v>0</v>
      </c>
      <c r="AV71" s="223">
        <f t="shared" si="20"/>
        <v>0</v>
      </c>
      <c r="AW71" s="223">
        <f t="shared" si="21"/>
        <v>0</v>
      </c>
      <c r="BC71" s="224">
        <f t="shared" si="22"/>
        <v>0</v>
      </c>
      <c r="BD71" s="224">
        <f t="shared" si="12"/>
        <v>0</v>
      </c>
    </row>
    <row r="72" spans="1:56" s="224" customFormat="1" ht="14.65" hidden="1" customHeight="1" x14ac:dyDescent="0.25">
      <c r="A72" s="186" t="str">
        <f t="shared" si="13"/>
        <v/>
      </c>
      <c r="B72" s="14" t="str">
        <f>IF(LEN(C72)&gt;0,VLOOKUP($F$8,DATA!$A$4:$A$296,1,FALSE),"")</f>
        <v/>
      </c>
      <c r="C72" s="13"/>
      <c r="D72" s="236"/>
      <c r="E72" s="147"/>
      <c r="F72" s="158"/>
      <c r="G72" s="157"/>
      <c r="H72" s="14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 t="str">
        <f t="shared" si="3"/>
        <v/>
      </c>
      <c r="AO72" s="221"/>
      <c r="AP72" s="222"/>
      <c r="AQ72" s="223">
        <f t="shared" si="15"/>
        <v>0</v>
      </c>
      <c r="AR72" s="223">
        <f t="shared" si="16"/>
        <v>0</v>
      </c>
      <c r="AS72" s="223">
        <f t="shared" si="17"/>
        <v>0</v>
      </c>
      <c r="AT72" s="223">
        <f t="shared" si="18"/>
        <v>0</v>
      </c>
      <c r="AU72" s="223">
        <f t="shared" si="19"/>
        <v>0</v>
      </c>
      <c r="AV72" s="223">
        <f t="shared" si="20"/>
        <v>0</v>
      </c>
      <c r="AW72" s="223">
        <f t="shared" si="21"/>
        <v>0</v>
      </c>
      <c r="BC72" s="224">
        <f t="shared" si="22"/>
        <v>0</v>
      </c>
      <c r="BD72" s="224">
        <f t="shared" si="12"/>
        <v>0</v>
      </c>
    </row>
    <row r="73" spans="1:56" s="224" customFormat="1" ht="14.65" hidden="1" customHeight="1" x14ac:dyDescent="0.25">
      <c r="A73" s="186" t="str">
        <f t="shared" si="13"/>
        <v/>
      </c>
      <c r="B73" s="14" t="str">
        <f>IF(LEN(C73)&gt;0,VLOOKUP($F$8,DATA!$A$4:$A$296,1,FALSE),"")</f>
        <v/>
      </c>
      <c r="C73" s="13"/>
      <c r="D73" s="236"/>
      <c r="E73" s="147"/>
      <c r="F73" s="158"/>
      <c r="G73" s="157"/>
      <c r="H73" s="14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 t="str">
        <f t="shared" si="3"/>
        <v/>
      </c>
      <c r="AO73" s="221"/>
      <c r="AP73" s="222"/>
      <c r="AQ73" s="223">
        <f t="shared" si="15"/>
        <v>0</v>
      </c>
      <c r="AR73" s="223">
        <f t="shared" si="16"/>
        <v>0</v>
      </c>
      <c r="AS73" s="223">
        <f t="shared" si="17"/>
        <v>0</v>
      </c>
      <c r="AT73" s="223">
        <f t="shared" si="18"/>
        <v>0</v>
      </c>
      <c r="AU73" s="223">
        <f t="shared" si="19"/>
        <v>0</v>
      </c>
      <c r="AV73" s="223">
        <f t="shared" si="20"/>
        <v>0</v>
      </c>
      <c r="AW73" s="223">
        <f t="shared" si="21"/>
        <v>0</v>
      </c>
      <c r="BC73" s="224">
        <f t="shared" si="22"/>
        <v>0</v>
      </c>
      <c r="BD73" s="224">
        <f t="shared" si="12"/>
        <v>0</v>
      </c>
    </row>
    <row r="74" spans="1:56" s="224" customFormat="1" ht="14.65" hidden="1" customHeight="1" x14ac:dyDescent="0.25">
      <c r="A74" s="186" t="str">
        <f t="shared" si="13"/>
        <v/>
      </c>
      <c r="B74" s="14" t="str">
        <f>IF(LEN(C74)&gt;0,VLOOKUP($F$8,DATA!$A$4:$A$296,1,FALSE),"")</f>
        <v/>
      </c>
      <c r="C74" s="13"/>
      <c r="D74" s="236"/>
      <c r="E74" s="147"/>
      <c r="F74" s="158"/>
      <c r="G74" s="157"/>
      <c r="H74" s="14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 t="str">
        <f t="shared" si="3"/>
        <v/>
      </c>
      <c r="AO74" s="221"/>
      <c r="AP74" s="222"/>
      <c r="AQ74" s="223">
        <f t="shared" si="15"/>
        <v>0</v>
      </c>
      <c r="AR74" s="223">
        <f t="shared" si="16"/>
        <v>0</v>
      </c>
      <c r="AS74" s="223">
        <f t="shared" si="17"/>
        <v>0</v>
      </c>
      <c r="AT74" s="223">
        <f t="shared" si="18"/>
        <v>0</v>
      </c>
      <c r="AU74" s="223">
        <f t="shared" si="19"/>
        <v>0</v>
      </c>
      <c r="AV74" s="223">
        <f t="shared" si="20"/>
        <v>0</v>
      </c>
      <c r="AW74" s="223">
        <f t="shared" si="21"/>
        <v>0</v>
      </c>
      <c r="BC74" s="224">
        <f t="shared" si="22"/>
        <v>0</v>
      </c>
      <c r="BD74" s="224">
        <f t="shared" si="12"/>
        <v>0</v>
      </c>
    </row>
    <row r="75" spans="1:56" s="224" customFormat="1" ht="14.65" hidden="1" customHeight="1" x14ac:dyDescent="0.25">
      <c r="A75" s="186" t="str">
        <f t="shared" si="13"/>
        <v/>
      </c>
      <c r="B75" s="14" t="str">
        <f>IF(LEN(C75)&gt;0,VLOOKUP($F$8,DATA!$A$4:$A$296,1,FALSE),"")</f>
        <v/>
      </c>
      <c r="C75" s="13"/>
      <c r="D75" s="236"/>
      <c r="E75" s="147"/>
      <c r="F75" s="158"/>
      <c r="G75" s="157"/>
      <c r="H75" s="14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 t="str">
        <f t="shared" si="3"/>
        <v/>
      </c>
      <c r="AO75" s="221"/>
      <c r="AP75" s="222"/>
      <c r="AQ75" s="223">
        <f t="shared" si="15"/>
        <v>0</v>
      </c>
      <c r="AR75" s="223">
        <f t="shared" si="16"/>
        <v>0</v>
      </c>
      <c r="AS75" s="223">
        <f t="shared" si="17"/>
        <v>0</v>
      </c>
      <c r="AT75" s="223">
        <f t="shared" si="18"/>
        <v>0</v>
      </c>
      <c r="AU75" s="223">
        <f t="shared" si="19"/>
        <v>0</v>
      </c>
      <c r="AV75" s="223">
        <f t="shared" si="20"/>
        <v>0</v>
      </c>
      <c r="AW75" s="223">
        <f t="shared" si="21"/>
        <v>0</v>
      </c>
      <c r="BC75" s="224">
        <f t="shared" si="22"/>
        <v>0</v>
      </c>
      <c r="BD75" s="224">
        <f t="shared" si="12"/>
        <v>0</v>
      </c>
    </row>
    <row r="76" spans="1:56" s="224" customFormat="1" ht="14.65" hidden="1" customHeight="1" x14ac:dyDescent="0.25">
      <c r="A76" s="186" t="str">
        <f t="shared" si="13"/>
        <v/>
      </c>
      <c r="B76" s="14" t="str">
        <f>IF(LEN(C76)&gt;0,VLOOKUP($F$8,DATA!$A$4:$A$296,1,FALSE),"")</f>
        <v/>
      </c>
      <c r="C76" s="13"/>
      <c r="D76" s="236"/>
      <c r="E76" s="147"/>
      <c r="F76" s="158"/>
      <c r="G76" s="157"/>
      <c r="H76" s="14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 t="str">
        <f t="shared" si="3"/>
        <v/>
      </c>
      <c r="AO76" s="221"/>
      <c r="AP76" s="222"/>
      <c r="AQ76" s="223">
        <f t="shared" si="15"/>
        <v>0</v>
      </c>
      <c r="AR76" s="223">
        <f t="shared" si="16"/>
        <v>0</v>
      </c>
      <c r="AS76" s="223">
        <f t="shared" si="17"/>
        <v>0</v>
      </c>
      <c r="AT76" s="223">
        <f t="shared" si="18"/>
        <v>0</v>
      </c>
      <c r="AU76" s="223">
        <f t="shared" si="19"/>
        <v>0</v>
      </c>
      <c r="AV76" s="223">
        <f t="shared" si="20"/>
        <v>0</v>
      </c>
      <c r="AW76" s="223">
        <f t="shared" si="21"/>
        <v>0</v>
      </c>
      <c r="BC76" s="224">
        <f t="shared" si="22"/>
        <v>0</v>
      </c>
      <c r="BD76" s="224">
        <f t="shared" si="12"/>
        <v>0</v>
      </c>
    </row>
    <row r="77" spans="1:56" s="224" customFormat="1" ht="14.65" hidden="1" customHeight="1" x14ac:dyDescent="0.25">
      <c r="A77" s="186" t="str">
        <f t="shared" si="13"/>
        <v/>
      </c>
      <c r="B77" s="14" t="str">
        <f>IF(LEN(C77)&gt;0,VLOOKUP($F$8,DATA!$A$4:$A$296,1,FALSE),"")</f>
        <v/>
      </c>
      <c r="C77" s="13"/>
      <c r="D77" s="236"/>
      <c r="E77" s="147"/>
      <c r="F77" s="158"/>
      <c r="G77" s="157"/>
      <c r="H77" s="14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 t="str">
        <f t="shared" si="3"/>
        <v/>
      </c>
      <c r="AO77" s="221"/>
      <c r="AP77" s="222"/>
      <c r="AQ77" s="223">
        <f t="shared" si="15"/>
        <v>0</v>
      </c>
      <c r="AR77" s="223">
        <f t="shared" si="16"/>
        <v>0</v>
      </c>
      <c r="AS77" s="223">
        <f t="shared" si="17"/>
        <v>0</v>
      </c>
      <c r="AT77" s="223">
        <f t="shared" si="18"/>
        <v>0</v>
      </c>
      <c r="AU77" s="223">
        <f t="shared" si="19"/>
        <v>0</v>
      </c>
      <c r="AV77" s="223">
        <f t="shared" si="20"/>
        <v>0</v>
      </c>
      <c r="AW77" s="223">
        <f t="shared" si="21"/>
        <v>0</v>
      </c>
      <c r="BC77" s="224">
        <f t="shared" si="22"/>
        <v>0</v>
      </c>
      <c r="BD77" s="224">
        <f t="shared" si="12"/>
        <v>0</v>
      </c>
    </row>
    <row r="78" spans="1:56" s="224" customFormat="1" ht="14.65" hidden="1" customHeight="1" x14ac:dyDescent="0.25">
      <c r="A78" s="186" t="str">
        <f t="shared" si="13"/>
        <v/>
      </c>
      <c r="B78" s="14" t="str">
        <f>IF(LEN(C78)&gt;0,VLOOKUP($F$8,DATA!$A$4:$A$296,1,FALSE),"")</f>
        <v/>
      </c>
      <c r="C78" s="13"/>
      <c r="D78" s="236"/>
      <c r="E78" s="147"/>
      <c r="F78" s="158"/>
      <c r="G78" s="157"/>
      <c r="H78" s="14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 t="str">
        <f t="shared" ref="AN78" si="23">IF(AND(LEN($E78)&gt;0,AN$12&lt;&gt;"sá.",AN$12&lt;&gt;"do.",AN$12&lt;&gt;""),"TR","")</f>
        <v/>
      </c>
      <c r="AO78" s="221"/>
      <c r="AP78" s="222"/>
      <c r="AQ78" s="223">
        <f t="shared" si="15"/>
        <v>0</v>
      </c>
      <c r="AR78" s="223">
        <f t="shared" si="16"/>
        <v>0</v>
      </c>
      <c r="AS78" s="223">
        <f t="shared" si="17"/>
        <v>0</v>
      </c>
      <c r="AT78" s="223">
        <f t="shared" si="18"/>
        <v>0</v>
      </c>
      <c r="AU78" s="223">
        <f t="shared" si="19"/>
        <v>0</v>
      </c>
      <c r="AV78" s="223">
        <f t="shared" si="20"/>
        <v>0</v>
      </c>
      <c r="AW78" s="223">
        <f t="shared" si="21"/>
        <v>0</v>
      </c>
      <c r="BC78" s="224">
        <f t="shared" si="22"/>
        <v>0</v>
      </c>
      <c r="BD78" s="224">
        <f t="shared" si="12"/>
        <v>0</v>
      </c>
    </row>
    <row r="79" spans="1:56" s="224" customFormat="1" ht="14.65" hidden="1" customHeight="1" x14ac:dyDescent="0.25">
      <c r="A79" s="186" t="str">
        <f t="shared" si="13"/>
        <v/>
      </c>
      <c r="B79" s="14" t="str">
        <f>IF(LEN(C79)&gt;0,VLOOKUP($F$8,DATA!$A$4:$A$296,1,FALSE),"")</f>
        <v/>
      </c>
      <c r="C79" s="13"/>
      <c r="D79" s="236"/>
      <c r="E79" s="147"/>
      <c r="F79" s="158"/>
      <c r="G79" s="157"/>
      <c r="H79" s="14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 t="str">
        <f t="shared" ref="AN79:AN142" si="24">IF(AND(LEN($E79)&gt;0,AN$12&lt;&gt;"sá.",AN$12&lt;&gt;"do.",AN$12&lt;&gt;""),"TR","")</f>
        <v/>
      </c>
      <c r="AO79" s="221"/>
      <c r="AP79" s="222"/>
      <c r="AQ79" s="223">
        <f t="shared" si="15"/>
        <v>0</v>
      </c>
      <c r="AR79" s="223">
        <f t="shared" si="16"/>
        <v>0</v>
      </c>
      <c r="AS79" s="223">
        <f t="shared" si="17"/>
        <v>0</v>
      </c>
      <c r="AT79" s="223">
        <f t="shared" si="18"/>
        <v>0</v>
      </c>
      <c r="AU79" s="223">
        <f t="shared" si="19"/>
        <v>0</v>
      </c>
      <c r="AV79" s="223">
        <f t="shared" si="20"/>
        <v>0</v>
      </c>
      <c r="AW79" s="223">
        <f t="shared" si="21"/>
        <v>0</v>
      </c>
      <c r="BC79" s="224">
        <f t="shared" si="22"/>
        <v>0</v>
      </c>
      <c r="BD79" s="224">
        <f t="shared" ref="BD79:BD142" si="25">INT(BC79/3)</f>
        <v>0</v>
      </c>
    </row>
    <row r="80" spans="1:56" s="224" customFormat="1" ht="14.65" hidden="1" customHeight="1" x14ac:dyDescent="0.25">
      <c r="A80" s="186" t="str">
        <f t="shared" si="13"/>
        <v/>
      </c>
      <c r="B80" s="14" t="str">
        <f>IF(LEN(C80)&gt;0,VLOOKUP($F$8,DATA!$A$4:$A$296,1,FALSE),"")</f>
        <v/>
      </c>
      <c r="C80" s="13"/>
      <c r="D80" s="236"/>
      <c r="E80" s="147"/>
      <c r="F80" s="158"/>
      <c r="G80" s="157"/>
      <c r="H80" s="14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 t="str">
        <f t="shared" si="24"/>
        <v/>
      </c>
      <c r="AO80" s="221"/>
      <c r="AP80" s="222"/>
      <c r="AQ80" s="223">
        <f t="shared" si="15"/>
        <v>0</v>
      </c>
      <c r="AR80" s="223">
        <f t="shared" si="16"/>
        <v>0</v>
      </c>
      <c r="AS80" s="223">
        <f t="shared" si="17"/>
        <v>0</v>
      </c>
      <c r="AT80" s="223">
        <f t="shared" si="18"/>
        <v>0</v>
      </c>
      <c r="AU80" s="223">
        <f t="shared" si="19"/>
        <v>0</v>
      </c>
      <c r="AV80" s="223">
        <f t="shared" si="20"/>
        <v>0</v>
      </c>
      <c r="AW80" s="223">
        <f t="shared" si="21"/>
        <v>0</v>
      </c>
      <c r="BC80" s="224">
        <f t="shared" si="22"/>
        <v>0</v>
      </c>
      <c r="BD80" s="224">
        <f t="shared" si="25"/>
        <v>0</v>
      </c>
    </row>
    <row r="81" spans="1:56" s="224" customFormat="1" ht="14.65" hidden="1" customHeight="1" x14ac:dyDescent="0.25">
      <c r="A81" s="186" t="str">
        <f t="shared" si="13"/>
        <v/>
      </c>
      <c r="B81" s="14" t="str">
        <f>IF(LEN(C81)&gt;0,VLOOKUP($F$8,DATA!$A$4:$A$296,1,FALSE),"")</f>
        <v/>
      </c>
      <c r="C81" s="13"/>
      <c r="D81" s="236"/>
      <c r="E81" s="147"/>
      <c r="F81" s="158"/>
      <c r="G81" s="157"/>
      <c r="H81" s="14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 t="str">
        <f t="shared" si="24"/>
        <v/>
      </c>
      <c r="AO81" s="221"/>
      <c r="AP81" s="222"/>
      <c r="AQ81" s="223">
        <f t="shared" si="15"/>
        <v>0</v>
      </c>
      <c r="AR81" s="223">
        <f t="shared" si="16"/>
        <v>0</v>
      </c>
      <c r="AS81" s="223">
        <f t="shared" si="17"/>
        <v>0</v>
      </c>
      <c r="AT81" s="223">
        <f t="shared" si="18"/>
        <v>0</v>
      </c>
      <c r="AU81" s="223">
        <f t="shared" si="19"/>
        <v>0</v>
      </c>
      <c r="AV81" s="223">
        <f t="shared" si="20"/>
        <v>0</v>
      </c>
      <c r="AW81" s="223">
        <f t="shared" si="21"/>
        <v>0</v>
      </c>
      <c r="BC81" s="224">
        <f t="shared" si="22"/>
        <v>0</v>
      </c>
      <c r="BD81" s="224">
        <f t="shared" si="25"/>
        <v>0</v>
      </c>
    </row>
    <row r="82" spans="1:56" s="224" customFormat="1" ht="14.65" hidden="1" customHeight="1" x14ac:dyDescent="0.25">
      <c r="A82" s="186" t="str">
        <f t="shared" si="13"/>
        <v/>
      </c>
      <c r="B82" s="14" t="str">
        <f>IF(LEN(C82)&gt;0,VLOOKUP($F$8,DATA!$A$4:$A$296,1,FALSE),"")</f>
        <v/>
      </c>
      <c r="C82" s="13"/>
      <c r="D82" s="236"/>
      <c r="E82" s="147"/>
      <c r="F82" s="158"/>
      <c r="G82" s="157"/>
      <c r="H82" s="14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 t="str">
        <f t="shared" si="24"/>
        <v/>
      </c>
      <c r="AO82" s="221"/>
      <c r="AP82" s="222"/>
      <c r="AQ82" s="223">
        <f t="shared" si="15"/>
        <v>0</v>
      </c>
      <c r="AR82" s="223">
        <f t="shared" si="16"/>
        <v>0</v>
      </c>
      <c r="AS82" s="223">
        <f t="shared" si="17"/>
        <v>0</v>
      </c>
      <c r="AT82" s="223">
        <f t="shared" si="18"/>
        <v>0</v>
      </c>
      <c r="AU82" s="223">
        <f t="shared" si="19"/>
        <v>0</v>
      </c>
      <c r="AV82" s="223">
        <f t="shared" si="20"/>
        <v>0</v>
      </c>
      <c r="AW82" s="223">
        <f t="shared" si="21"/>
        <v>0</v>
      </c>
      <c r="BC82" s="224">
        <f t="shared" si="22"/>
        <v>0</v>
      </c>
      <c r="BD82" s="224">
        <f t="shared" si="25"/>
        <v>0</v>
      </c>
    </row>
    <row r="83" spans="1:56" s="224" customFormat="1" ht="14.65" hidden="1" customHeight="1" x14ac:dyDescent="0.25">
      <c r="A83" s="186" t="str">
        <f t="shared" si="13"/>
        <v/>
      </c>
      <c r="B83" s="14" t="str">
        <f>IF(LEN(C83)&gt;0,VLOOKUP($F$8,DATA!$A$4:$A$296,1,FALSE),"")</f>
        <v/>
      </c>
      <c r="C83" s="13"/>
      <c r="D83" s="236"/>
      <c r="E83" s="147"/>
      <c r="F83" s="158"/>
      <c r="G83" s="157"/>
      <c r="H83" s="14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 t="str">
        <f t="shared" si="24"/>
        <v/>
      </c>
      <c r="AO83" s="221"/>
      <c r="AP83" s="222"/>
      <c r="AQ83" s="223">
        <f t="shared" si="15"/>
        <v>0</v>
      </c>
      <c r="AR83" s="223">
        <f t="shared" si="16"/>
        <v>0</v>
      </c>
      <c r="AS83" s="223">
        <f t="shared" si="17"/>
        <v>0</v>
      </c>
      <c r="AT83" s="223">
        <f t="shared" si="18"/>
        <v>0</v>
      </c>
      <c r="AU83" s="223">
        <f t="shared" si="19"/>
        <v>0</v>
      </c>
      <c r="AV83" s="223">
        <f t="shared" si="20"/>
        <v>0</v>
      </c>
      <c r="AW83" s="223">
        <f t="shared" si="21"/>
        <v>0</v>
      </c>
      <c r="BC83" s="224">
        <f t="shared" si="22"/>
        <v>0</v>
      </c>
      <c r="BD83" s="224">
        <f t="shared" si="25"/>
        <v>0</v>
      </c>
    </row>
    <row r="84" spans="1:56" s="224" customFormat="1" ht="14.65" hidden="1" customHeight="1" x14ac:dyDescent="0.25">
      <c r="A84" s="186" t="str">
        <f t="shared" si="13"/>
        <v/>
      </c>
      <c r="B84" s="14" t="str">
        <f>IF(LEN(C84)&gt;0,VLOOKUP($F$8,DATA!$A$4:$A$296,1,FALSE),"")</f>
        <v/>
      </c>
      <c r="C84" s="13"/>
      <c r="D84" s="236"/>
      <c r="E84" s="147"/>
      <c r="F84" s="158"/>
      <c r="G84" s="157"/>
      <c r="H84" s="14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 t="str">
        <f t="shared" si="24"/>
        <v/>
      </c>
      <c r="AO84" s="221"/>
      <c r="AP84" s="222"/>
      <c r="AQ84" s="223">
        <f t="shared" si="15"/>
        <v>0</v>
      </c>
      <c r="AR84" s="223">
        <f t="shared" si="16"/>
        <v>0</v>
      </c>
      <c r="AS84" s="223">
        <f t="shared" si="17"/>
        <v>0</v>
      </c>
      <c r="AT84" s="223">
        <f t="shared" si="18"/>
        <v>0</v>
      </c>
      <c r="AU84" s="223">
        <f t="shared" si="19"/>
        <v>0</v>
      </c>
      <c r="AV84" s="223">
        <f t="shared" si="20"/>
        <v>0</v>
      </c>
      <c r="AW84" s="223">
        <f t="shared" si="21"/>
        <v>0</v>
      </c>
      <c r="BC84" s="224">
        <f t="shared" si="22"/>
        <v>0</v>
      </c>
      <c r="BD84" s="224">
        <f t="shared" si="25"/>
        <v>0</v>
      </c>
    </row>
    <row r="85" spans="1:56" s="224" customFormat="1" ht="14.65" hidden="1" customHeight="1" x14ac:dyDescent="0.25">
      <c r="A85" s="186" t="str">
        <f t="shared" si="13"/>
        <v/>
      </c>
      <c r="B85" s="14" t="str">
        <f>IF(LEN(C85)&gt;0,VLOOKUP($F$8,DATA!$A$4:$A$296,1,FALSE),"")</f>
        <v/>
      </c>
      <c r="C85" s="13"/>
      <c r="D85" s="236"/>
      <c r="E85" s="147"/>
      <c r="F85" s="158"/>
      <c r="G85" s="157"/>
      <c r="H85" s="14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 t="str">
        <f t="shared" si="24"/>
        <v/>
      </c>
      <c r="AO85" s="221"/>
      <c r="AP85" s="222"/>
      <c r="AQ85" s="223">
        <f t="shared" si="15"/>
        <v>0</v>
      </c>
      <c r="AR85" s="223">
        <f t="shared" si="16"/>
        <v>0</v>
      </c>
      <c r="AS85" s="223">
        <f t="shared" si="17"/>
        <v>0</v>
      </c>
      <c r="AT85" s="223">
        <f t="shared" si="18"/>
        <v>0</v>
      </c>
      <c r="AU85" s="223">
        <f t="shared" si="19"/>
        <v>0</v>
      </c>
      <c r="AV85" s="223">
        <f t="shared" si="20"/>
        <v>0</v>
      </c>
      <c r="AW85" s="223">
        <f t="shared" si="21"/>
        <v>0</v>
      </c>
      <c r="BC85" s="224">
        <f t="shared" si="22"/>
        <v>0</v>
      </c>
      <c r="BD85" s="224">
        <f t="shared" si="25"/>
        <v>0</v>
      </c>
    </row>
    <row r="86" spans="1:56" s="224" customFormat="1" ht="14.65" hidden="1" customHeight="1" x14ac:dyDescent="0.25">
      <c r="A86" s="186" t="str">
        <f t="shared" si="13"/>
        <v/>
      </c>
      <c r="B86" s="14" t="str">
        <f>IF(LEN(C86)&gt;0,VLOOKUP($F$8,DATA!$A$4:$A$296,1,FALSE),"")</f>
        <v/>
      </c>
      <c r="C86" s="13"/>
      <c r="D86" s="236"/>
      <c r="E86" s="147"/>
      <c r="F86" s="158"/>
      <c r="G86" s="157"/>
      <c r="H86" s="14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 t="str">
        <f t="shared" si="24"/>
        <v/>
      </c>
      <c r="AO86" s="221"/>
      <c r="AP86" s="222"/>
      <c r="AQ86" s="223">
        <f t="shared" si="15"/>
        <v>0</v>
      </c>
      <c r="AR86" s="223">
        <f t="shared" si="16"/>
        <v>0</v>
      </c>
      <c r="AS86" s="223">
        <f t="shared" si="17"/>
        <v>0</v>
      </c>
      <c r="AT86" s="223">
        <f t="shared" si="18"/>
        <v>0</v>
      </c>
      <c r="AU86" s="223">
        <f t="shared" si="19"/>
        <v>0</v>
      </c>
      <c r="AV86" s="223">
        <f t="shared" si="20"/>
        <v>0</v>
      </c>
      <c r="AW86" s="223">
        <f t="shared" si="21"/>
        <v>0</v>
      </c>
      <c r="BC86" s="224">
        <f t="shared" si="22"/>
        <v>0</v>
      </c>
      <c r="BD86" s="224">
        <f t="shared" si="25"/>
        <v>0</v>
      </c>
    </row>
    <row r="87" spans="1:56" s="224" customFormat="1" ht="14.65" hidden="1" customHeight="1" x14ac:dyDescent="0.25">
      <c r="A87" s="186" t="str">
        <f t="shared" si="13"/>
        <v/>
      </c>
      <c r="B87" s="14" t="str">
        <f>IF(LEN(C87)&gt;0,VLOOKUP($F$8,DATA!$A$4:$A$296,1,FALSE),"")</f>
        <v/>
      </c>
      <c r="C87" s="13"/>
      <c r="D87" s="236"/>
      <c r="E87" s="147"/>
      <c r="F87" s="158"/>
      <c r="G87" s="157"/>
      <c r="H87" s="14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 t="str">
        <f t="shared" si="24"/>
        <v/>
      </c>
      <c r="AO87" s="221"/>
      <c r="AP87" s="222"/>
      <c r="AQ87" s="223">
        <f t="shared" si="15"/>
        <v>0</v>
      </c>
      <c r="AR87" s="223">
        <f t="shared" si="16"/>
        <v>0</v>
      </c>
      <c r="AS87" s="223">
        <f t="shared" si="17"/>
        <v>0</v>
      </c>
      <c r="AT87" s="223">
        <f t="shared" si="18"/>
        <v>0</v>
      </c>
      <c r="AU87" s="223">
        <f t="shared" si="19"/>
        <v>0</v>
      </c>
      <c r="AV87" s="223">
        <f t="shared" si="20"/>
        <v>0</v>
      </c>
      <c r="AW87" s="223">
        <f t="shared" si="21"/>
        <v>0</v>
      </c>
      <c r="BC87" s="224">
        <f t="shared" si="22"/>
        <v>0</v>
      </c>
      <c r="BD87" s="224">
        <f t="shared" si="25"/>
        <v>0</v>
      </c>
    </row>
    <row r="88" spans="1:56" s="224" customFormat="1" ht="14.65" hidden="1" customHeight="1" x14ac:dyDescent="0.25">
      <c r="A88" s="186" t="str">
        <f t="shared" si="13"/>
        <v/>
      </c>
      <c r="B88" s="14" t="str">
        <f>IF(LEN(C88)&gt;0,VLOOKUP($F$8,DATA!$A$4:$A$296,1,FALSE),"")</f>
        <v/>
      </c>
      <c r="C88" s="13"/>
      <c r="D88" s="236"/>
      <c r="E88" s="147"/>
      <c r="F88" s="158"/>
      <c r="G88" s="157"/>
      <c r="H88" s="14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 t="str">
        <f t="shared" si="24"/>
        <v/>
      </c>
      <c r="AO88" s="221"/>
      <c r="AP88" s="222"/>
      <c r="AQ88" s="223">
        <f t="shared" ref="AQ88:AQ119" si="26">COUNTIF(I88:AM88,$AQ$12)</f>
        <v>0</v>
      </c>
      <c r="AR88" s="223">
        <f t="shared" ref="AR88:AR119" si="27">COUNTIF(I88:AM88,$AR$12)</f>
        <v>0</v>
      </c>
      <c r="AS88" s="223">
        <f t="shared" ref="AS88:AS119" si="28">COUNTIF(I88:AM88,$AS$12)</f>
        <v>0</v>
      </c>
      <c r="AT88" s="223">
        <f t="shared" ref="AT88:AT119" si="29">COUNTIF(I88:AM88,$AT$12)</f>
        <v>0</v>
      </c>
      <c r="AU88" s="223">
        <f t="shared" ref="AU88:AU119" si="30">COUNTIF(I88:AM88,$AU$12)</f>
        <v>0</v>
      </c>
      <c r="AV88" s="223">
        <f t="shared" ref="AV88:AV119" si="31">COUNTIF(I88:AM88,$AV$12)</f>
        <v>0</v>
      </c>
      <c r="AW88" s="223">
        <f t="shared" ref="AW88:AW119" si="32">COUNTIF(I88:AM88,$AW$12)</f>
        <v>0</v>
      </c>
      <c r="BC88" s="224">
        <f t="shared" ref="BC88:BC119" si="33">COUNTIF(I88:AM88,"T")</f>
        <v>0</v>
      </c>
      <c r="BD88" s="224">
        <f t="shared" si="25"/>
        <v>0</v>
      </c>
    </row>
    <row r="89" spans="1:56" s="224" customFormat="1" ht="14.65" hidden="1" customHeight="1" x14ac:dyDescent="0.25">
      <c r="A89" s="186" t="str">
        <f t="shared" si="13"/>
        <v/>
      </c>
      <c r="B89" s="14" t="str">
        <f>IF(LEN(C89)&gt;0,VLOOKUP($F$8,DATA!$A$4:$A$296,1,FALSE),"")</f>
        <v/>
      </c>
      <c r="C89" s="13"/>
      <c r="D89" s="236"/>
      <c r="E89" s="147"/>
      <c r="F89" s="158"/>
      <c r="G89" s="157"/>
      <c r="H89" s="14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 t="str">
        <f t="shared" si="24"/>
        <v/>
      </c>
      <c r="AO89" s="221"/>
      <c r="AP89" s="222"/>
      <c r="AQ89" s="223">
        <f t="shared" si="26"/>
        <v>0</v>
      </c>
      <c r="AR89" s="223">
        <f t="shared" si="27"/>
        <v>0</v>
      </c>
      <c r="AS89" s="223">
        <f t="shared" si="28"/>
        <v>0</v>
      </c>
      <c r="AT89" s="223">
        <f t="shared" si="29"/>
        <v>0</v>
      </c>
      <c r="AU89" s="223">
        <f t="shared" si="30"/>
        <v>0</v>
      </c>
      <c r="AV89" s="223">
        <f t="shared" si="31"/>
        <v>0</v>
      </c>
      <c r="AW89" s="223">
        <f t="shared" si="32"/>
        <v>0</v>
      </c>
      <c r="BC89" s="224">
        <f t="shared" si="33"/>
        <v>0</v>
      </c>
      <c r="BD89" s="224">
        <f t="shared" si="25"/>
        <v>0</v>
      </c>
    </row>
    <row r="90" spans="1:56" s="224" customFormat="1" ht="14.65" hidden="1" customHeight="1" x14ac:dyDescent="0.25">
      <c r="A90" s="186" t="str">
        <f t="shared" si="13"/>
        <v/>
      </c>
      <c r="B90" s="14" t="str">
        <f>IF(LEN(C90)&gt;0,VLOOKUP($F$8,DATA!$A$4:$A$296,1,FALSE),"")</f>
        <v/>
      </c>
      <c r="C90" s="13"/>
      <c r="D90" s="236"/>
      <c r="E90" s="147"/>
      <c r="F90" s="158"/>
      <c r="G90" s="157"/>
      <c r="H90" s="14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 t="str">
        <f t="shared" si="24"/>
        <v/>
      </c>
      <c r="AO90" s="221"/>
      <c r="AP90" s="222"/>
      <c r="AQ90" s="223">
        <f t="shared" si="26"/>
        <v>0</v>
      </c>
      <c r="AR90" s="223">
        <f t="shared" si="27"/>
        <v>0</v>
      </c>
      <c r="AS90" s="223">
        <f t="shared" si="28"/>
        <v>0</v>
      </c>
      <c r="AT90" s="223">
        <f t="shared" si="29"/>
        <v>0</v>
      </c>
      <c r="AU90" s="223">
        <f t="shared" si="30"/>
        <v>0</v>
      </c>
      <c r="AV90" s="223">
        <f t="shared" si="31"/>
        <v>0</v>
      </c>
      <c r="AW90" s="223">
        <f t="shared" si="32"/>
        <v>0</v>
      </c>
      <c r="BC90" s="224">
        <f t="shared" si="33"/>
        <v>0</v>
      </c>
      <c r="BD90" s="224">
        <f t="shared" si="25"/>
        <v>0</v>
      </c>
    </row>
    <row r="91" spans="1:56" s="224" customFormat="1" ht="14.65" hidden="1" customHeight="1" x14ac:dyDescent="0.25">
      <c r="A91" s="186" t="str">
        <f t="shared" si="13"/>
        <v/>
      </c>
      <c r="B91" s="14" t="str">
        <f>IF(LEN(C91)&gt;0,VLOOKUP($F$8,DATA!$A$4:$A$296,1,FALSE),"")</f>
        <v/>
      </c>
      <c r="C91" s="13"/>
      <c r="D91" s="236"/>
      <c r="E91" s="147"/>
      <c r="F91" s="158"/>
      <c r="G91" s="157"/>
      <c r="H91" s="14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 t="str">
        <f t="shared" si="24"/>
        <v/>
      </c>
      <c r="AO91" s="221"/>
      <c r="AP91" s="222"/>
      <c r="AQ91" s="223">
        <f t="shared" si="26"/>
        <v>0</v>
      </c>
      <c r="AR91" s="223">
        <f t="shared" si="27"/>
        <v>0</v>
      </c>
      <c r="AS91" s="223">
        <f t="shared" si="28"/>
        <v>0</v>
      </c>
      <c r="AT91" s="223">
        <f t="shared" si="29"/>
        <v>0</v>
      </c>
      <c r="AU91" s="223">
        <f t="shared" si="30"/>
        <v>0</v>
      </c>
      <c r="AV91" s="223">
        <f t="shared" si="31"/>
        <v>0</v>
      </c>
      <c r="AW91" s="223">
        <f t="shared" si="32"/>
        <v>0</v>
      </c>
      <c r="BC91" s="224">
        <f t="shared" si="33"/>
        <v>0</v>
      </c>
      <c r="BD91" s="224">
        <f t="shared" si="25"/>
        <v>0</v>
      </c>
    </row>
    <row r="92" spans="1:56" s="224" customFormat="1" ht="14.65" hidden="1" customHeight="1" x14ac:dyDescent="0.25">
      <c r="A92" s="186" t="str">
        <f t="shared" si="13"/>
        <v/>
      </c>
      <c r="B92" s="14" t="str">
        <f>IF(LEN(C92)&gt;0,VLOOKUP($F$8,DATA!$A$4:$A$296,1,FALSE),"")</f>
        <v/>
      </c>
      <c r="C92" s="13"/>
      <c r="D92" s="236"/>
      <c r="E92" s="147"/>
      <c r="F92" s="158"/>
      <c r="G92" s="157"/>
      <c r="H92" s="14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 t="str">
        <f t="shared" si="24"/>
        <v/>
      </c>
      <c r="AO92" s="221"/>
      <c r="AP92" s="222"/>
      <c r="AQ92" s="223">
        <f t="shared" si="26"/>
        <v>0</v>
      </c>
      <c r="AR92" s="223">
        <f t="shared" si="27"/>
        <v>0</v>
      </c>
      <c r="AS92" s="223">
        <f t="shared" si="28"/>
        <v>0</v>
      </c>
      <c r="AT92" s="223">
        <f t="shared" si="29"/>
        <v>0</v>
      </c>
      <c r="AU92" s="223">
        <f t="shared" si="30"/>
        <v>0</v>
      </c>
      <c r="AV92" s="223">
        <f t="shared" si="31"/>
        <v>0</v>
      </c>
      <c r="AW92" s="223">
        <f t="shared" si="32"/>
        <v>0</v>
      </c>
      <c r="BC92" s="224">
        <f t="shared" si="33"/>
        <v>0</v>
      </c>
      <c r="BD92" s="224">
        <f t="shared" si="25"/>
        <v>0</v>
      </c>
    </row>
    <row r="93" spans="1:56" s="224" customFormat="1" ht="14.65" hidden="1" customHeight="1" x14ac:dyDescent="0.25">
      <c r="A93" s="186" t="str">
        <f t="shared" si="13"/>
        <v/>
      </c>
      <c r="B93" s="14" t="str">
        <f>IF(LEN(C93)&gt;0,VLOOKUP($F$8,DATA!$A$4:$A$296,1,FALSE),"")</f>
        <v/>
      </c>
      <c r="C93" s="13"/>
      <c r="D93" s="236"/>
      <c r="E93" s="147"/>
      <c r="F93" s="158"/>
      <c r="G93" s="157"/>
      <c r="H93" s="14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 t="str">
        <f t="shared" si="24"/>
        <v/>
      </c>
      <c r="AO93" s="221"/>
      <c r="AP93" s="222"/>
      <c r="AQ93" s="223">
        <f t="shared" si="26"/>
        <v>0</v>
      </c>
      <c r="AR93" s="223">
        <f t="shared" si="27"/>
        <v>0</v>
      </c>
      <c r="AS93" s="223">
        <f t="shared" si="28"/>
        <v>0</v>
      </c>
      <c r="AT93" s="223">
        <f t="shared" si="29"/>
        <v>0</v>
      </c>
      <c r="AU93" s="223">
        <f t="shared" si="30"/>
        <v>0</v>
      </c>
      <c r="AV93" s="223">
        <f t="shared" si="31"/>
        <v>0</v>
      </c>
      <c r="AW93" s="223">
        <f t="shared" si="32"/>
        <v>0</v>
      </c>
      <c r="BC93" s="224">
        <f t="shared" si="33"/>
        <v>0</v>
      </c>
      <c r="BD93" s="224">
        <f t="shared" si="25"/>
        <v>0</v>
      </c>
    </row>
    <row r="94" spans="1:56" s="224" customFormat="1" ht="14.65" hidden="1" customHeight="1" x14ac:dyDescent="0.25">
      <c r="A94" s="186" t="str">
        <f t="shared" si="13"/>
        <v/>
      </c>
      <c r="B94" s="14" t="str">
        <f>IF(LEN(C94)&gt;0,VLOOKUP($F$8,DATA!$A$4:$A$296,1,FALSE),"")</f>
        <v/>
      </c>
      <c r="C94" s="13"/>
      <c r="D94" s="236"/>
      <c r="E94" s="147"/>
      <c r="F94" s="158"/>
      <c r="G94" s="157"/>
      <c r="H94" s="14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 t="str">
        <f t="shared" si="24"/>
        <v/>
      </c>
      <c r="AO94" s="221"/>
      <c r="AP94" s="222"/>
      <c r="AQ94" s="223">
        <f t="shared" si="26"/>
        <v>0</v>
      </c>
      <c r="AR94" s="223">
        <f t="shared" si="27"/>
        <v>0</v>
      </c>
      <c r="AS94" s="223">
        <f t="shared" si="28"/>
        <v>0</v>
      </c>
      <c r="AT94" s="223">
        <f t="shared" si="29"/>
        <v>0</v>
      </c>
      <c r="AU94" s="223">
        <f t="shared" si="30"/>
        <v>0</v>
      </c>
      <c r="AV94" s="223">
        <f t="shared" si="31"/>
        <v>0</v>
      </c>
      <c r="AW94" s="223">
        <f t="shared" si="32"/>
        <v>0</v>
      </c>
      <c r="BC94" s="224">
        <f t="shared" si="33"/>
        <v>0</v>
      </c>
      <c r="BD94" s="224">
        <f t="shared" si="25"/>
        <v>0</v>
      </c>
    </row>
    <row r="95" spans="1:56" s="224" customFormat="1" ht="14.65" hidden="1" customHeight="1" x14ac:dyDescent="0.25">
      <c r="A95" s="186" t="str">
        <f t="shared" si="13"/>
        <v/>
      </c>
      <c r="B95" s="14" t="str">
        <f>IF(LEN(C95)&gt;0,VLOOKUP($F$8,DATA!$A$4:$A$296,1,FALSE),"")</f>
        <v/>
      </c>
      <c r="C95" s="13"/>
      <c r="D95" s="236"/>
      <c r="E95" s="147"/>
      <c r="F95" s="158"/>
      <c r="G95" s="157"/>
      <c r="H95" s="14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 t="str">
        <f t="shared" si="24"/>
        <v/>
      </c>
      <c r="AO95" s="221"/>
      <c r="AP95" s="222"/>
      <c r="AQ95" s="223">
        <f t="shared" si="26"/>
        <v>0</v>
      </c>
      <c r="AR95" s="223">
        <f t="shared" si="27"/>
        <v>0</v>
      </c>
      <c r="AS95" s="223">
        <f t="shared" si="28"/>
        <v>0</v>
      </c>
      <c r="AT95" s="223">
        <f t="shared" si="29"/>
        <v>0</v>
      </c>
      <c r="AU95" s="223">
        <f t="shared" si="30"/>
        <v>0</v>
      </c>
      <c r="AV95" s="223">
        <f t="shared" si="31"/>
        <v>0</v>
      </c>
      <c r="AW95" s="223">
        <f t="shared" si="32"/>
        <v>0</v>
      </c>
      <c r="BC95" s="224">
        <f t="shared" si="33"/>
        <v>0</v>
      </c>
      <c r="BD95" s="224">
        <f t="shared" si="25"/>
        <v>0</v>
      </c>
    </row>
    <row r="96" spans="1:56" s="224" customFormat="1" ht="14.65" hidden="1" customHeight="1" x14ac:dyDescent="0.25">
      <c r="A96" s="186" t="str">
        <f t="shared" si="13"/>
        <v/>
      </c>
      <c r="B96" s="14" t="str">
        <f>IF(LEN(C96)&gt;0,VLOOKUP($F$8,DATA!$A$4:$A$296,1,FALSE),"")</f>
        <v/>
      </c>
      <c r="C96" s="13"/>
      <c r="D96" s="236"/>
      <c r="E96" s="147"/>
      <c r="F96" s="158"/>
      <c r="G96" s="157"/>
      <c r="H96" s="14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 t="str">
        <f t="shared" si="24"/>
        <v/>
      </c>
      <c r="AO96" s="221"/>
      <c r="AP96" s="222"/>
      <c r="AQ96" s="223">
        <f t="shared" si="26"/>
        <v>0</v>
      </c>
      <c r="AR96" s="223">
        <f t="shared" si="27"/>
        <v>0</v>
      </c>
      <c r="AS96" s="223">
        <f t="shared" si="28"/>
        <v>0</v>
      </c>
      <c r="AT96" s="223">
        <f t="shared" si="29"/>
        <v>0</v>
      </c>
      <c r="AU96" s="223">
        <f t="shared" si="30"/>
        <v>0</v>
      </c>
      <c r="AV96" s="223">
        <f t="shared" si="31"/>
        <v>0</v>
      </c>
      <c r="AW96" s="223">
        <f t="shared" si="32"/>
        <v>0</v>
      </c>
      <c r="BC96" s="224">
        <f t="shared" si="33"/>
        <v>0</v>
      </c>
      <c r="BD96" s="224">
        <f t="shared" si="25"/>
        <v>0</v>
      </c>
    </row>
    <row r="97" spans="1:56" s="224" customFormat="1" ht="14.65" hidden="1" customHeight="1" x14ac:dyDescent="0.25">
      <c r="A97" s="186" t="str">
        <f t="shared" si="13"/>
        <v/>
      </c>
      <c r="B97" s="14" t="str">
        <f>IF(LEN(C97)&gt;0,VLOOKUP($F$8,DATA!$A$4:$A$296,1,FALSE),"")</f>
        <v/>
      </c>
      <c r="C97" s="13"/>
      <c r="D97" s="236"/>
      <c r="E97" s="147"/>
      <c r="F97" s="158"/>
      <c r="G97" s="157"/>
      <c r="H97" s="14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 t="str">
        <f t="shared" si="24"/>
        <v/>
      </c>
      <c r="AO97" s="221"/>
      <c r="AP97" s="222"/>
      <c r="AQ97" s="223">
        <f t="shared" si="26"/>
        <v>0</v>
      </c>
      <c r="AR97" s="223">
        <f t="shared" si="27"/>
        <v>0</v>
      </c>
      <c r="AS97" s="223">
        <f t="shared" si="28"/>
        <v>0</v>
      </c>
      <c r="AT97" s="223">
        <f t="shared" si="29"/>
        <v>0</v>
      </c>
      <c r="AU97" s="223">
        <f t="shared" si="30"/>
        <v>0</v>
      </c>
      <c r="AV97" s="223">
        <f t="shared" si="31"/>
        <v>0</v>
      </c>
      <c r="AW97" s="223">
        <f t="shared" si="32"/>
        <v>0</v>
      </c>
      <c r="BC97" s="224">
        <f t="shared" si="33"/>
        <v>0</v>
      </c>
      <c r="BD97" s="224">
        <f t="shared" si="25"/>
        <v>0</v>
      </c>
    </row>
    <row r="98" spans="1:56" s="224" customFormat="1" ht="14.65" hidden="1" customHeight="1" x14ac:dyDescent="0.25">
      <c r="A98" s="186" t="str">
        <f t="shared" si="13"/>
        <v/>
      </c>
      <c r="B98" s="14" t="str">
        <f>IF(LEN(C98)&gt;0,VLOOKUP($F$8,DATA!$A$4:$A$296,1,FALSE),"")</f>
        <v/>
      </c>
      <c r="C98" s="13"/>
      <c r="D98" s="236"/>
      <c r="E98" s="147"/>
      <c r="F98" s="158"/>
      <c r="G98" s="157"/>
      <c r="H98" s="14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 t="str">
        <f t="shared" si="24"/>
        <v/>
      </c>
      <c r="AO98" s="221"/>
      <c r="AP98" s="222"/>
      <c r="AQ98" s="223">
        <f t="shared" si="26"/>
        <v>0</v>
      </c>
      <c r="AR98" s="223">
        <f t="shared" si="27"/>
        <v>0</v>
      </c>
      <c r="AS98" s="223">
        <f t="shared" si="28"/>
        <v>0</v>
      </c>
      <c r="AT98" s="223">
        <f t="shared" si="29"/>
        <v>0</v>
      </c>
      <c r="AU98" s="223">
        <f t="shared" si="30"/>
        <v>0</v>
      </c>
      <c r="AV98" s="223">
        <f t="shared" si="31"/>
        <v>0</v>
      </c>
      <c r="AW98" s="223">
        <f t="shared" si="32"/>
        <v>0</v>
      </c>
      <c r="BC98" s="224">
        <f t="shared" si="33"/>
        <v>0</v>
      </c>
      <c r="BD98" s="224">
        <f t="shared" si="25"/>
        <v>0</v>
      </c>
    </row>
    <row r="99" spans="1:56" s="224" customFormat="1" ht="14.65" hidden="1" customHeight="1" x14ac:dyDescent="0.25">
      <c r="A99" s="186" t="str">
        <f t="shared" si="13"/>
        <v/>
      </c>
      <c r="B99" s="14" t="str">
        <f>IF(LEN(C99)&gt;0,VLOOKUP($F$8,DATA!$A$4:$A$296,1,FALSE),"")</f>
        <v/>
      </c>
      <c r="C99" s="13"/>
      <c r="D99" s="236"/>
      <c r="E99" s="147"/>
      <c r="F99" s="158"/>
      <c r="G99" s="157"/>
      <c r="H99" s="14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 t="str">
        <f t="shared" si="24"/>
        <v/>
      </c>
      <c r="AO99" s="221"/>
      <c r="AP99" s="222"/>
      <c r="AQ99" s="223">
        <f t="shared" si="26"/>
        <v>0</v>
      </c>
      <c r="AR99" s="223">
        <f t="shared" si="27"/>
        <v>0</v>
      </c>
      <c r="AS99" s="223">
        <f t="shared" si="28"/>
        <v>0</v>
      </c>
      <c r="AT99" s="223">
        <f t="shared" si="29"/>
        <v>0</v>
      </c>
      <c r="AU99" s="223">
        <f t="shared" si="30"/>
        <v>0</v>
      </c>
      <c r="AV99" s="223">
        <f t="shared" si="31"/>
        <v>0</v>
      </c>
      <c r="AW99" s="223">
        <f t="shared" si="32"/>
        <v>0</v>
      </c>
      <c r="BC99" s="224">
        <f t="shared" si="33"/>
        <v>0</v>
      </c>
      <c r="BD99" s="224">
        <f t="shared" si="25"/>
        <v>0</v>
      </c>
    </row>
    <row r="100" spans="1:56" s="224" customFormat="1" ht="14.65" hidden="1" customHeight="1" x14ac:dyDescent="0.25">
      <c r="A100" s="186" t="str">
        <f t="shared" si="13"/>
        <v/>
      </c>
      <c r="B100" s="14" t="str">
        <f>IF(LEN(C100)&gt;0,VLOOKUP($F$8,DATA!$A$4:$A$296,1,FALSE),"")</f>
        <v/>
      </c>
      <c r="C100" s="13"/>
      <c r="D100" s="236"/>
      <c r="E100" s="147"/>
      <c r="F100" s="158"/>
      <c r="G100" s="157"/>
      <c r="H100" s="14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 t="str">
        <f t="shared" si="24"/>
        <v/>
      </c>
      <c r="AO100" s="221"/>
      <c r="AP100" s="222"/>
      <c r="AQ100" s="223">
        <f t="shared" si="26"/>
        <v>0</v>
      </c>
      <c r="AR100" s="223">
        <f t="shared" si="27"/>
        <v>0</v>
      </c>
      <c r="AS100" s="223">
        <f t="shared" si="28"/>
        <v>0</v>
      </c>
      <c r="AT100" s="223">
        <f t="shared" si="29"/>
        <v>0</v>
      </c>
      <c r="AU100" s="223">
        <f t="shared" si="30"/>
        <v>0</v>
      </c>
      <c r="AV100" s="223">
        <f t="shared" si="31"/>
        <v>0</v>
      </c>
      <c r="AW100" s="223">
        <f t="shared" si="32"/>
        <v>0</v>
      </c>
      <c r="BC100" s="224">
        <f t="shared" si="33"/>
        <v>0</v>
      </c>
      <c r="BD100" s="224">
        <f t="shared" si="25"/>
        <v>0</v>
      </c>
    </row>
    <row r="101" spans="1:56" s="224" customFormat="1" ht="14.65" hidden="1" customHeight="1" x14ac:dyDescent="0.25">
      <c r="A101" s="186" t="str">
        <f t="shared" si="13"/>
        <v/>
      </c>
      <c r="B101" s="14" t="str">
        <f>IF(LEN(C101)&gt;0,VLOOKUP($F$8,DATA!$A$4:$A$296,1,FALSE),"")</f>
        <v/>
      </c>
      <c r="C101" s="13"/>
      <c r="D101" s="236"/>
      <c r="E101" s="147"/>
      <c r="F101" s="158"/>
      <c r="G101" s="157"/>
      <c r="H101" s="14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 t="str">
        <f t="shared" si="24"/>
        <v/>
      </c>
      <c r="AO101" s="221"/>
      <c r="AP101" s="222"/>
      <c r="AQ101" s="223">
        <f t="shared" si="26"/>
        <v>0</v>
      </c>
      <c r="AR101" s="223">
        <f t="shared" si="27"/>
        <v>0</v>
      </c>
      <c r="AS101" s="223">
        <f t="shared" si="28"/>
        <v>0</v>
      </c>
      <c r="AT101" s="223">
        <f t="shared" si="29"/>
        <v>0</v>
      </c>
      <c r="AU101" s="223">
        <f t="shared" si="30"/>
        <v>0</v>
      </c>
      <c r="AV101" s="223">
        <f t="shared" si="31"/>
        <v>0</v>
      </c>
      <c r="AW101" s="223">
        <f t="shared" si="32"/>
        <v>0</v>
      </c>
      <c r="BC101" s="224">
        <f t="shared" si="33"/>
        <v>0</v>
      </c>
      <c r="BD101" s="224">
        <f t="shared" si="25"/>
        <v>0</v>
      </c>
    </row>
    <row r="102" spans="1:56" s="224" customFormat="1" ht="14.65" hidden="1" customHeight="1" x14ac:dyDescent="0.25">
      <c r="A102" s="186" t="str">
        <f t="shared" si="13"/>
        <v/>
      </c>
      <c r="B102" s="14" t="str">
        <f>IF(LEN(C102)&gt;0,VLOOKUP($F$8,DATA!$A$4:$A$296,1,FALSE),"")</f>
        <v/>
      </c>
      <c r="C102" s="13"/>
      <c r="D102" s="236"/>
      <c r="E102" s="147"/>
      <c r="F102" s="158"/>
      <c r="G102" s="157"/>
      <c r="H102" s="14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 t="str">
        <f t="shared" si="24"/>
        <v/>
      </c>
      <c r="AO102" s="221"/>
      <c r="AP102" s="222"/>
      <c r="AQ102" s="223">
        <f t="shared" si="26"/>
        <v>0</v>
      </c>
      <c r="AR102" s="223">
        <f t="shared" si="27"/>
        <v>0</v>
      </c>
      <c r="AS102" s="223">
        <f t="shared" si="28"/>
        <v>0</v>
      </c>
      <c r="AT102" s="223">
        <f t="shared" si="29"/>
        <v>0</v>
      </c>
      <c r="AU102" s="223">
        <f t="shared" si="30"/>
        <v>0</v>
      </c>
      <c r="AV102" s="223">
        <f t="shared" si="31"/>
        <v>0</v>
      </c>
      <c r="AW102" s="223">
        <f t="shared" si="32"/>
        <v>0</v>
      </c>
      <c r="BC102" s="224">
        <f t="shared" si="33"/>
        <v>0</v>
      </c>
      <c r="BD102" s="224">
        <f t="shared" si="25"/>
        <v>0</v>
      </c>
    </row>
    <row r="103" spans="1:56" s="224" customFormat="1" ht="14.65" hidden="1" customHeight="1" x14ac:dyDescent="0.25">
      <c r="A103" s="186" t="str">
        <f t="shared" si="13"/>
        <v/>
      </c>
      <c r="B103" s="14" t="str">
        <f>IF(LEN(C103)&gt;0,VLOOKUP($F$8,DATA!$A$4:$A$296,1,FALSE),"")</f>
        <v/>
      </c>
      <c r="C103" s="13"/>
      <c r="D103" s="236"/>
      <c r="E103" s="147"/>
      <c r="F103" s="158"/>
      <c r="G103" s="157"/>
      <c r="H103" s="14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 t="str">
        <f t="shared" si="24"/>
        <v/>
      </c>
      <c r="AO103" s="221"/>
      <c r="AP103" s="222"/>
      <c r="AQ103" s="223">
        <f t="shared" si="26"/>
        <v>0</v>
      </c>
      <c r="AR103" s="223">
        <f t="shared" si="27"/>
        <v>0</v>
      </c>
      <c r="AS103" s="223">
        <f t="shared" si="28"/>
        <v>0</v>
      </c>
      <c r="AT103" s="223">
        <f t="shared" si="29"/>
        <v>0</v>
      </c>
      <c r="AU103" s="223">
        <f t="shared" si="30"/>
        <v>0</v>
      </c>
      <c r="AV103" s="223">
        <f t="shared" si="31"/>
        <v>0</v>
      </c>
      <c r="AW103" s="223">
        <f t="shared" si="32"/>
        <v>0</v>
      </c>
      <c r="BC103" s="224">
        <f t="shared" si="33"/>
        <v>0</v>
      </c>
      <c r="BD103" s="224">
        <f t="shared" si="25"/>
        <v>0</v>
      </c>
    </row>
    <row r="104" spans="1:56" s="224" customFormat="1" ht="14.65" hidden="1" customHeight="1" x14ac:dyDescent="0.25">
      <c r="A104" s="186" t="str">
        <f t="shared" si="13"/>
        <v/>
      </c>
      <c r="B104" s="14" t="str">
        <f>IF(LEN(C104)&gt;0,VLOOKUP($F$8,DATA!$A$4:$A$296,1,FALSE),"")</f>
        <v/>
      </c>
      <c r="C104" s="13"/>
      <c r="D104" s="236"/>
      <c r="E104" s="147"/>
      <c r="F104" s="158"/>
      <c r="G104" s="157"/>
      <c r="H104" s="14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 t="str">
        <f t="shared" si="24"/>
        <v/>
      </c>
      <c r="AO104" s="221"/>
      <c r="AP104" s="222"/>
      <c r="AQ104" s="223">
        <f t="shared" si="26"/>
        <v>0</v>
      </c>
      <c r="AR104" s="223">
        <f t="shared" si="27"/>
        <v>0</v>
      </c>
      <c r="AS104" s="223">
        <f t="shared" si="28"/>
        <v>0</v>
      </c>
      <c r="AT104" s="223">
        <f t="shared" si="29"/>
        <v>0</v>
      </c>
      <c r="AU104" s="223">
        <f t="shared" si="30"/>
        <v>0</v>
      </c>
      <c r="AV104" s="223">
        <f t="shared" si="31"/>
        <v>0</v>
      </c>
      <c r="AW104" s="223">
        <f t="shared" si="32"/>
        <v>0</v>
      </c>
      <c r="BC104" s="224">
        <f t="shared" si="33"/>
        <v>0</v>
      </c>
      <c r="BD104" s="224">
        <f t="shared" si="25"/>
        <v>0</v>
      </c>
    </row>
    <row r="105" spans="1:56" s="224" customFormat="1" ht="14.65" hidden="1" customHeight="1" x14ac:dyDescent="0.25">
      <c r="A105" s="186" t="str">
        <f t="shared" si="13"/>
        <v/>
      </c>
      <c r="B105" s="14" t="str">
        <f>IF(LEN(C105)&gt;0,VLOOKUP($F$8,DATA!$A$4:$A$296,1,FALSE),"")</f>
        <v/>
      </c>
      <c r="C105" s="13"/>
      <c r="D105" s="236"/>
      <c r="E105" s="147"/>
      <c r="F105" s="158"/>
      <c r="G105" s="157"/>
      <c r="H105" s="14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 t="str">
        <f t="shared" si="24"/>
        <v/>
      </c>
      <c r="AO105" s="221"/>
      <c r="AP105" s="222"/>
      <c r="AQ105" s="223">
        <f t="shared" si="26"/>
        <v>0</v>
      </c>
      <c r="AR105" s="223">
        <f t="shared" si="27"/>
        <v>0</v>
      </c>
      <c r="AS105" s="223">
        <f t="shared" si="28"/>
        <v>0</v>
      </c>
      <c r="AT105" s="223">
        <f t="shared" si="29"/>
        <v>0</v>
      </c>
      <c r="AU105" s="223">
        <f t="shared" si="30"/>
        <v>0</v>
      </c>
      <c r="AV105" s="223">
        <f t="shared" si="31"/>
        <v>0</v>
      </c>
      <c r="AW105" s="223">
        <f t="shared" si="32"/>
        <v>0</v>
      </c>
      <c r="BC105" s="224">
        <f t="shared" si="33"/>
        <v>0</v>
      </c>
      <c r="BD105" s="224">
        <f t="shared" si="25"/>
        <v>0</v>
      </c>
    </row>
    <row r="106" spans="1:56" s="224" customFormat="1" ht="14.65" hidden="1" customHeight="1" x14ac:dyDescent="0.25">
      <c r="A106" s="186" t="str">
        <f t="shared" ref="A106:A162" si="34">IF(LEN(B106)&gt;0,1+A105,"")</f>
        <v/>
      </c>
      <c r="B106" s="14" t="str">
        <f>IF(LEN(C106)&gt;0,VLOOKUP($F$8,DATA!$A$4:$A$296,1,FALSE),"")</f>
        <v/>
      </c>
      <c r="C106" s="13"/>
      <c r="D106" s="236"/>
      <c r="E106" s="147"/>
      <c r="F106" s="158"/>
      <c r="G106" s="157"/>
      <c r="H106" s="14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 t="str">
        <f t="shared" si="24"/>
        <v/>
      </c>
      <c r="AO106" s="221"/>
      <c r="AP106" s="222"/>
      <c r="AQ106" s="223">
        <f t="shared" si="26"/>
        <v>0</v>
      </c>
      <c r="AR106" s="223">
        <f t="shared" si="27"/>
        <v>0</v>
      </c>
      <c r="AS106" s="223">
        <f t="shared" si="28"/>
        <v>0</v>
      </c>
      <c r="AT106" s="223">
        <f t="shared" si="29"/>
        <v>0</v>
      </c>
      <c r="AU106" s="223">
        <f t="shared" si="30"/>
        <v>0</v>
      </c>
      <c r="AV106" s="223">
        <f t="shared" si="31"/>
        <v>0</v>
      </c>
      <c r="AW106" s="223">
        <f t="shared" si="32"/>
        <v>0</v>
      </c>
      <c r="BC106" s="224">
        <f t="shared" si="33"/>
        <v>0</v>
      </c>
      <c r="BD106" s="224">
        <f t="shared" si="25"/>
        <v>0</v>
      </c>
    </row>
    <row r="107" spans="1:56" s="224" customFormat="1" ht="14.65" hidden="1" customHeight="1" x14ac:dyDescent="0.25">
      <c r="A107" s="186" t="str">
        <f t="shared" si="34"/>
        <v/>
      </c>
      <c r="B107" s="14" t="str">
        <f>IF(LEN(C107)&gt;0,VLOOKUP($F$8,DATA!$A$4:$A$296,1,FALSE),"")</f>
        <v/>
      </c>
      <c r="C107" s="13"/>
      <c r="D107" s="236"/>
      <c r="E107" s="147"/>
      <c r="F107" s="158"/>
      <c r="G107" s="157"/>
      <c r="H107" s="14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 t="str">
        <f t="shared" si="24"/>
        <v/>
      </c>
      <c r="AO107" s="221"/>
      <c r="AP107" s="222"/>
      <c r="AQ107" s="223">
        <f t="shared" si="26"/>
        <v>0</v>
      </c>
      <c r="AR107" s="223">
        <f t="shared" si="27"/>
        <v>0</v>
      </c>
      <c r="AS107" s="223">
        <f t="shared" si="28"/>
        <v>0</v>
      </c>
      <c r="AT107" s="223">
        <f t="shared" si="29"/>
        <v>0</v>
      </c>
      <c r="AU107" s="223">
        <f t="shared" si="30"/>
        <v>0</v>
      </c>
      <c r="AV107" s="223">
        <f t="shared" si="31"/>
        <v>0</v>
      </c>
      <c r="AW107" s="223">
        <f t="shared" si="32"/>
        <v>0</v>
      </c>
      <c r="BC107" s="224">
        <f t="shared" si="33"/>
        <v>0</v>
      </c>
      <c r="BD107" s="224">
        <f t="shared" si="25"/>
        <v>0</v>
      </c>
    </row>
    <row r="108" spans="1:56" s="224" customFormat="1" ht="14.65" hidden="1" customHeight="1" x14ac:dyDescent="0.25">
      <c r="A108" s="186" t="str">
        <f t="shared" si="34"/>
        <v/>
      </c>
      <c r="B108" s="14" t="str">
        <f>IF(LEN(C108)&gt;0,VLOOKUP($F$8,DATA!$A$4:$A$296,1,FALSE),"")</f>
        <v/>
      </c>
      <c r="C108" s="13"/>
      <c r="D108" s="236"/>
      <c r="E108" s="147"/>
      <c r="F108" s="158"/>
      <c r="G108" s="157"/>
      <c r="H108" s="14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 t="str">
        <f t="shared" si="24"/>
        <v/>
      </c>
      <c r="AO108" s="221"/>
      <c r="AP108" s="222"/>
      <c r="AQ108" s="223">
        <f t="shared" si="26"/>
        <v>0</v>
      </c>
      <c r="AR108" s="223">
        <f t="shared" si="27"/>
        <v>0</v>
      </c>
      <c r="AS108" s="223">
        <f t="shared" si="28"/>
        <v>0</v>
      </c>
      <c r="AT108" s="223">
        <f t="shared" si="29"/>
        <v>0</v>
      </c>
      <c r="AU108" s="223">
        <f t="shared" si="30"/>
        <v>0</v>
      </c>
      <c r="AV108" s="223">
        <f t="shared" si="31"/>
        <v>0</v>
      </c>
      <c r="AW108" s="223">
        <f t="shared" si="32"/>
        <v>0</v>
      </c>
      <c r="BC108" s="224">
        <f t="shared" si="33"/>
        <v>0</v>
      </c>
      <c r="BD108" s="224">
        <f t="shared" si="25"/>
        <v>0</v>
      </c>
    </row>
    <row r="109" spans="1:56" s="224" customFormat="1" ht="14.65" hidden="1" customHeight="1" x14ac:dyDescent="0.25">
      <c r="A109" s="186" t="str">
        <f t="shared" si="34"/>
        <v/>
      </c>
      <c r="B109" s="14" t="str">
        <f>IF(LEN(C109)&gt;0,VLOOKUP($F$8,DATA!$A$4:$A$296,1,FALSE),"")</f>
        <v/>
      </c>
      <c r="C109" s="13"/>
      <c r="D109" s="236"/>
      <c r="E109" s="147"/>
      <c r="F109" s="158"/>
      <c r="G109" s="157"/>
      <c r="H109" s="14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 t="str">
        <f t="shared" si="24"/>
        <v/>
      </c>
      <c r="AO109" s="221"/>
      <c r="AP109" s="222"/>
      <c r="AQ109" s="223">
        <f t="shared" si="26"/>
        <v>0</v>
      </c>
      <c r="AR109" s="223">
        <f t="shared" si="27"/>
        <v>0</v>
      </c>
      <c r="AS109" s="223">
        <f t="shared" si="28"/>
        <v>0</v>
      </c>
      <c r="AT109" s="223">
        <f t="shared" si="29"/>
        <v>0</v>
      </c>
      <c r="AU109" s="223">
        <f t="shared" si="30"/>
        <v>0</v>
      </c>
      <c r="AV109" s="223">
        <f t="shared" si="31"/>
        <v>0</v>
      </c>
      <c r="AW109" s="223">
        <f t="shared" si="32"/>
        <v>0</v>
      </c>
      <c r="BC109" s="224">
        <f t="shared" si="33"/>
        <v>0</v>
      </c>
      <c r="BD109" s="224">
        <f t="shared" si="25"/>
        <v>0</v>
      </c>
    </row>
    <row r="110" spans="1:56" s="224" customFormat="1" ht="14.65" hidden="1" customHeight="1" x14ac:dyDescent="0.25">
      <c r="A110" s="186" t="str">
        <f t="shared" si="34"/>
        <v/>
      </c>
      <c r="B110" s="14" t="str">
        <f>IF(LEN(C110)&gt;0,VLOOKUP($F$8,DATA!$A$4:$A$296,1,FALSE),"")</f>
        <v/>
      </c>
      <c r="C110" s="13"/>
      <c r="D110" s="236"/>
      <c r="E110" s="147"/>
      <c r="F110" s="158"/>
      <c r="G110" s="157"/>
      <c r="H110" s="14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 t="str">
        <f t="shared" si="24"/>
        <v/>
      </c>
      <c r="AO110" s="221"/>
      <c r="AP110" s="222"/>
      <c r="AQ110" s="223">
        <f t="shared" si="26"/>
        <v>0</v>
      </c>
      <c r="AR110" s="223">
        <f t="shared" si="27"/>
        <v>0</v>
      </c>
      <c r="AS110" s="223">
        <f t="shared" si="28"/>
        <v>0</v>
      </c>
      <c r="AT110" s="223">
        <f t="shared" si="29"/>
        <v>0</v>
      </c>
      <c r="AU110" s="223">
        <f t="shared" si="30"/>
        <v>0</v>
      </c>
      <c r="AV110" s="223">
        <f t="shared" si="31"/>
        <v>0</v>
      </c>
      <c r="AW110" s="223">
        <f t="shared" si="32"/>
        <v>0</v>
      </c>
      <c r="BC110" s="224">
        <f t="shared" si="33"/>
        <v>0</v>
      </c>
      <c r="BD110" s="224">
        <f t="shared" si="25"/>
        <v>0</v>
      </c>
    </row>
    <row r="111" spans="1:56" s="224" customFormat="1" ht="14.65" hidden="1" customHeight="1" x14ac:dyDescent="0.25">
      <c r="A111" s="186" t="str">
        <f t="shared" si="34"/>
        <v/>
      </c>
      <c r="B111" s="14" t="str">
        <f>IF(LEN(C111)&gt;0,VLOOKUP($F$8,DATA!$A$4:$A$296,1,FALSE),"")</f>
        <v/>
      </c>
      <c r="C111" s="13"/>
      <c r="D111" s="236"/>
      <c r="E111" s="147"/>
      <c r="F111" s="158"/>
      <c r="G111" s="157"/>
      <c r="H111" s="14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 t="str">
        <f t="shared" si="24"/>
        <v/>
      </c>
      <c r="AO111" s="221"/>
      <c r="AP111" s="222"/>
      <c r="AQ111" s="223">
        <f t="shared" si="26"/>
        <v>0</v>
      </c>
      <c r="AR111" s="223">
        <f t="shared" si="27"/>
        <v>0</v>
      </c>
      <c r="AS111" s="223">
        <f t="shared" si="28"/>
        <v>0</v>
      </c>
      <c r="AT111" s="223">
        <f t="shared" si="29"/>
        <v>0</v>
      </c>
      <c r="AU111" s="223">
        <f t="shared" si="30"/>
        <v>0</v>
      </c>
      <c r="AV111" s="223">
        <f t="shared" si="31"/>
        <v>0</v>
      </c>
      <c r="AW111" s="223">
        <f t="shared" si="32"/>
        <v>0</v>
      </c>
      <c r="BC111" s="224">
        <f t="shared" si="33"/>
        <v>0</v>
      </c>
      <c r="BD111" s="224">
        <f t="shared" si="25"/>
        <v>0</v>
      </c>
    </row>
    <row r="112" spans="1:56" s="224" customFormat="1" ht="14.65" hidden="1" customHeight="1" x14ac:dyDescent="0.25">
      <c r="A112" s="186" t="str">
        <f t="shared" si="34"/>
        <v/>
      </c>
      <c r="B112" s="14" t="str">
        <f>IF(LEN(C112)&gt;0,VLOOKUP($F$8,DATA!$A$4:$A$296,1,FALSE),"")</f>
        <v/>
      </c>
      <c r="C112" s="13"/>
      <c r="D112" s="236"/>
      <c r="E112" s="147"/>
      <c r="F112" s="158"/>
      <c r="G112" s="157"/>
      <c r="H112" s="14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 t="str">
        <f t="shared" si="24"/>
        <v/>
      </c>
      <c r="AO112" s="221"/>
      <c r="AP112" s="222"/>
      <c r="AQ112" s="223">
        <f t="shared" si="26"/>
        <v>0</v>
      </c>
      <c r="AR112" s="223">
        <f t="shared" si="27"/>
        <v>0</v>
      </c>
      <c r="AS112" s="223">
        <f t="shared" si="28"/>
        <v>0</v>
      </c>
      <c r="AT112" s="223">
        <f t="shared" si="29"/>
        <v>0</v>
      </c>
      <c r="AU112" s="223">
        <f t="shared" si="30"/>
        <v>0</v>
      </c>
      <c r="AV112" s="223">
        <f t="shared" si="31"/>
        <v>0</v>
      </c>
      <c r="AW112" s="223">
        <f t="shared" si="32"/>
        <v>0</v>
      </c>
      <c r="BC112" s="224">
        <f t="shared" si="33"/>
        <v>0</v>
      </c>
      <c r="BD112" s="224">
        <f t="shared" si="25"/>
        <v>0</v>
      </c>
    </row>
    <row r="113" spans="1:56" s="224" customFormat="1" ht="14.65" hidden="1" customHeight="1" x14ac:dyDescent="0.25">
      <c r="A113" s="186" t="str">
        <f t="shared" si="34"/>
        <v/>
      </c>
      <c r="B113" s="14" t="str">
        <f>IF(LEN(C113)&gt;0,VLOOKUP($F$8,DATA!$A$4:$A$296,1,FALSE),"")</f>
        <v/>
      </c>
      <c r="C113" s="13"/>
      <c r="D113" s="236"/>
      <c r="E113" s="147"/>
      <c r="F113" s="158"/>
      <c r="G113" s="157"/>
      <c r="H113" s="14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 t="str">
        <f t="shared" si="24"/>
        <v/>
      </c>
      <c r="AO113" s="221"/>
      <c r="AP113" s="222"/>
      <c r="AQ113" s="223">
        <f t="shared" si="26"/>
        <v>0</v>
      </c>
      <c r="AR113" s="223">
        <f t="shared" si="27"/>
        <v>0</v>
      </c>
      <c r="AS113" s="223">
        <f t="shared" si="28"/>
        <v>0</v>
      </c>
      <c r="AT113" s="223">
        <f t="shared" si="29"/>
        <v>0</v>
      </c>
      <c r="AU113" s="223">
        <f t="shared" si="30"/>
        <v>0</v>
      </c>
      <c r="AV113" s="223">
        <f t="shared" si="31"/>
        <v>0</v>
      </c>
      <c r="AW113" s="223">
        <f t="shared" si="32"/>
        <v>0</v>
      </c>
      <c r="BC113" s="224">
        <f t="shared" si="33"/>
        <v>0</v>
      </c>
      <c r="BD113" s="224">
        <f t="shared" si="25"/>
        <v>0</v>
      </c>
    </row>
    <row r="114" spans="1:56" s="224" customFormat="1" ht="14.65" hidden="1" customHeight="1" x14ac:dyDescent="0.25">
      <c r="A114" s="186" t="str">
        <f t="shared" si="34"/>
        <v/>
      </c>
      <c r="B114" s="14" t="str">
        <f>IF(LEN(C114)&gt;0,VLOOKUP($F$8,DATA!$A$4:$A$296,1,FALSE),"")</f>
        <v/>
      </c>
      <c r="C114" s="13"/>
      <c r="D114" s="236"/>
      <c r="E114" s="147"/>
      <c r="F114" s="158"/>
      <c r="G114" s="157"/>
      <c r="H114" s="14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 t="str">
        <f t="shared" si="24"/>
        <v/>
      </c>
      <c r="AO114" s="221"/>
      <c r="AP114" s="222"/>
      <c r="AQ114" s="223">
        <f t="shared" si="26"/>
        <v>0</v>
      </c>
      <c r="AR114" s="223">
        <f t="shared" si="27"/>
        <v>0</v>
      </c>
      <c r="AS114" s="223">
        <f t="shared" si="28"/>
        <v>0</v>
      </c>
      <c r="AT114" s="223">
        <f t="shared" si="29"/>
        <v>0</v>
      </c>
      <c r="AU114" s="223">
        <f t="shared" si="30"/>
        <v>0</v>
      </c>
      <c r="AV114" s="223">
        <f t="shared" si="31"/>
        <v>0</v>
      </c>
      <c r="AW114" s="223">
        <f t="shared" si="32"/>
        <v>0</v>
      </c>
      <c r="BC114" s="224">
        <f t="shared" si="33"/>
        <v>0</v>
      </c>
      <c r="BD114" s="224">
        <f t="shared" si="25"/>
        <v>0</v>
      </c>
    </row>
    <row r="115" spans="1:56" s="224" customFormat="1" ht="14.65" hidden="1" customHeight="1" x14ac:dyDescent="0.25">
      <c r="A115" s="186" t="str">
        <f t="shared" si="34"/>
        <v/>
      </c>
      <c r="B115" s="14" t="str">
        <f>IF(LEN(C115)&gt;0,VLOOKUP($F$8,DATA!$A$4:$A$296,1,FALSE),"")</f>
        <v/>
      </c>
      <c r="C115" s="13"/>
      <c r="D115" s="236"/>
      <c r="E115" s="147"/>
      <c r="F115" s="158"/>
      <c r="G115" s="157"/>
      <c r="H115" s="14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 t="str">
        <f t="shared" si="24"/>
        <v/>
      </c>
      <c r="AO115" s="221"/>
      <c r="AP115" s="222"/>
      <c r="AQ115" s="223">
        <f t="shared" si="26"/>
        <v>0</v>
      </c>
      <c r="AR115" s="223">
        <f t="shared" si="27"/>
        <v>0</v>
      </c>
      <c r="AS115" s="223">
        <f t="shared" si="28"/>
        <v>0</v>
      </c>
      <c r="AT115" s="223">
        <f t="shared" si="29"/>
        <v>0</v>
      </c>
      <c r="AU115" s="223">
        <f t="shared" si="30"/>
        <v>0</v>
      </c>
      <c r="AV115" s="223">
        <f t="shared" si="31"/>
        <v>0</v>
      </c>
      <c r="AW115" s="223">
        <f t="shared" si="32"/>
        <v>0</v>
      </c>
      <c r="BC115" s="224">
        <f t="shared" si="33"/>
        <v>0</v>
      </c>
      <c r="BD115" s="224">
        <f t="shared" si="25"/>
        <v>0</v>
      </c>
    </row>
    <row r="116" spans="1:56" s="224" customFormat="1" ht="14.65" hidden="1" customHeight="1" x14ac:dyDescent="0.25">
      <c r="A116" s="186" t="str">
        <f t="shared" si="34"/>
        <v/>
      </c>
      <c r="B116" s="14" t="str">
        <f>IF(LEN(C116)&gt;0,VLOOKUP($F$8,DATA!$A$4:$A$296,1,FALSE),"")</f>
        <v/>
      </c>
      <c r="C116" s="13"/>
      <c r="D116" s="236"/>
      <c r="E116" s="147"/>
      <c r="F116" s="158"/>
      <c r="G116" s="157"/>
      <c r="H116" s="14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 t="str">
        <f t="shared" si="24"/>
        <v/>
      </c>
      <c r="AO116" s="221"/>
      <c r="AP116" s="222"/>
      <c r="AQ116" s="223">
        <f t="shared" si="26"/>
        <v>0</v>
      </c>
      <c r="AR116" s="223">
        <f t="shared" si="27"/>
        <v>0</v>
      </c>
      <c r="AS116" s="223">
        <f t="shared" si="28"/>
        <v>0</v>
      </c>
      <c r="AT116" s="223">
        <f t="shared" si="29"/>
        <v>0</v>
      </c>
      <c r="AU116" s="223">
        <f t="shared" si="30"/>
        <v>0</v>
      </c>
      <c r="AV116" s="223">
        <f t="shared" si="31"/>
        <v>0</v>
      </c>
      <c r="AW116" s="223">
        <f t="shared" si="32"/>
        <v>0</v>
      </c>
      <c r="BC116" s="224">
        <f t="shared" si="33"/>
        <v>0</v>
      </c>
      <c r="BD116" s="224">
        <f t="shared" si="25"/>
        <v>0</v>
      </c>
    </row>
    <row r="117" spans="1:56" s="224" customFormat="1" ht="14.65" hidden="1" customHeight="1" x14ac:dyDescent="0.25">
      <c r="A117" s="186" t="str">
        <f t="shared" si="34"/>
        <v/>
      </c>
      <c r="B117" s="14" t="str">
        <f>IF(LEN(C117)&gt;0,VLOOKUP($F$8,DATA!$A$4:$A$296,1,FALSE),"")</f>
        <v/>
      </c>
      <c r="C117" s="13"/>
      <c r="D117" s="236"/>
      <c r="E117" s="147"/>
      <c r="F117" s="158"/>
      <c r="G117" s="157"/>
      <c r="H117" s="14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 t="str">
        <f t="shared" si="24"/>
        <v/>
      </c>
      <c r="AO117" s="221"/>
      <c r="AP117" s="222"/>
      <c r="AQ117" s="223">
        <f t="shared" si="26"/>
        <v>0</v>
      </c>
      <c r="AR117" s="223">
        <f t="shared" si="27"/>
        <v>0</v>
      </c>
      <c r="AS117" s="223">
        <f t="shared" si="28"/>
        <v>0</v>
      </c>
      <c r="AT117" s="223">
        <f t="shared" si="29"/>
        <v>0</v>
      </c>
      <c r="AU117" s="223">
        <f t="shared" si="30"/>
        <v>0</v>
      </c>
      <c r="AV117" s="223">
        <f t="shared" si="31"/>
        <v>0</v>
      </c>
      <c r="AW117" s="223">
        <f t="shared" si="32"/>
        <v>0</v>
      </c>
      <c r="BC117" s="224">
        <f t="shared" si="33"/>
        <v>0</v>
      </c>
      <c r="BD117" s="224">
        <f t="shared" si="25"/>
        <v>0</v>
      </c>
    </row>
    <row r="118" spans="1:56" s="224" customFormat="1" ht="14.65" hidden="1" customHeight="1" x14ac:dyDescent="0.25">
      <c r="A118" s="186" t="str">
        <f t="shared" si="34"/>
        <v/>
      </c>
      <c r="B118" s="14" t="str">
        <f>IF(LEN(C118)&gt;0,VLOOKUP($F$8,DATA!$A$4:$A$296,1,FALSE),"")</f>
        <v/>
      </c>
      <c r="C118" s="13"/>
      <c r="D118" s="236"/>
      <c r="E118" s="147"/>
      <c r="F118" s="158"/>
      <c r="G118" s="157"/>
      <c r="H118" s="14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 t="str">
        <f t="shared" si="24"/>
        <v/>
      </c>
      <c r="AO118" s="221"/>
      <c r="AP118" s="222"/>
      <c r="AQ118" s="223">
        <f t="shared" si="26"/>
        <v>0</v>
      </c>
      <c r="AR118" s="223">
        <f t="shared" si="27"/>
        <v>0</v>
      </c>
      <c r="AS118" s="223">
        <f t="shared" si="28"/>
        <v>0</v>
      </c>
      <c r="AT118" s="223">
        <f t="shared" si="29"/>
        <v>0</v>
      </c>
      <c r="AU118" s="223">
        <f t="shared" si="30"/>
        <v>0</v>
      </c>
      <c r="AV118" s="223">
        <f t="shared" si="31"/>
        <v>0</v>
      </c>
      <c r="AW118" s="223">
        <f t="shared" si="32"/>
        <v>0</v>
      </c>
      <c r="BC118" s="224">
        <f t="shared" si="33"/>
        <v>0</v>
      </c>
      <c r="BD118" s="224">
        <f t="shared" si="25"/>
        <v>0</v>
      </c>
    </row>
    <row r="119" spans="1:56" s="224" customFormat="1" ht="14.65" hidden="1" customHeight="1" x14ac:dyDescent="0.25">
      <c r="A119" s="186" t="str">
        <f t="shared" si="34"/>
        <v/>
      </c>
      <c r="B119" s="14" t="str">
        <f>IF(LEN(C119)&gt;0,VLOOKUP($F$8,DATA!$A$4:$A$296,1,FALSE),"")</f>
        <v/>
      </c>
      <c r="C119" s="13"/>
      <c r="D119" s="236"/>
      <c r="E119" s="147"/>
      <c r="F119" s="158"/>
      <c r="G119" s="157"/>
      <c r="H119" s="14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 t="str">
        <f t="shared" si="24"/>
        <v/>
      </c>
      <c r="AO119" s="221"/>
      <c r="AP119" s="222"/>
      <c r="AQ119" s="223">
        <f t="shared" si="26"/>
        <v>0</v>
      </c>
      <c r="AR119" s="223">
        <f t="shared" si="27"/>
        <v>0</v>
      </c>
      <c r="AS119" s="223">
        <f t="shared" si="28"/>
        <v>0</v>
      </c>
      <c r="AT119" s="223">
        <f t="shared" si="29"/>
        <v>0</v>
      </c>
      <c r="AU119" s="223">
        <f t="shared" si="30"/>
        <v>0</v>
      </c>
      <c r="AV119" s="223">
        <f t="shared" si="31"/>
        <v>0</v>
      </c>
      <c r="AW119" s="223">
        <f t="shared" si="32"/>
        <v>0</v>
      </c>
      <c r="BC119" s="224">
        <f t="shared" si="33"/>
        <v>0</v>
      </c>
      <c r="BD119" s="224">
        <f t="shared" si="25"/>
        <v>0</v>
      </c>
    </row>
    <row r="120" spans="1:56" s="224" customFormat="1" ht="14.65" hidden="1" customHeight="1" x14ac:dyDescent="0.25">
      <c r="A120" s="186" t="str">
        <f t="shared" si="34"/>
        <v/>
      </c>
      <c r="B120" s="14" t="str">
        <f>IF(LEN(C120)&gt;0,VLOOKUP($F$8,DATA!$A$4:$A$296,1,FALSE),"")</f>
        <v/>
      </c>
      <c r="C120" s="13"/>
      <c r="D120" s="236"/>
      <c r="E120" s="147"/>
      <c r="F120" s="158"/>
      <c r="G120" s="157"/>
      <c r="H120" s="14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 t="str">
        <f t="shared" si="24"/>
        <v/>
      </c>
      <c r="AO120" s="221"/>
      <c r="AP120" s="222"/>
      <c r="AQ120" s="223">
        <f t="shared" ref="AQ120:AQ151" si="35">COUNTIF(I120:AM120,$AQ$12)</f>
        <v>0</v>
      </c>
      <c r="AR120" s="223">
        <f t="shared" ref="AR120:AR151" si="36">COUNTIF(I120:AM120,$AR$12)</f>
        <v>0</v>
      </c>
      <c r="AS120" s="223">
        <f t="shared" ref="AS120:AS151" si="37">COUNTIF(I120:AM120,$AS$12)</f>
        <v>0</v>
      </c>
      <c r="AT120" s="223">
        <f t="shared" ref="AT120:AT151" si="38">COUNTIF(I120:AM120,$AT$12)</f>
        <v>0</v>
      </c>
      <c r="AU120" s="223">
        <f t="shared" ref="AU120:AU151" si="39">COUNTIF(I120:AM120,$AU$12)</f>
        <v>0</v>
      </c>
      <c r="AV120" s="223">
        <f t="shared" ref="AV120:AV151" si="40">COUNTIF(I120:AM120,$AV$12)</f>
        <v>0</v>
      </c>
      <c r="AW120" s="223">
        <f t="shared" ref="AW120:AW151" si="41">COUNTIF(I120:AM120,$AW$12)</f>
        <v>0</v>
      </c>
      <c r="BC120" s="224">
        <f t="shared" ref="BC120:BC151" si="42">COUNTIF(I120:AM120,"T")</f>
        <v>0</v>
      </c>
      <c r="BD120" s="224">
        <f t="shared" si="25"/>
        <v>0</v>
      </c>
    </row>
    <row r="121" spans="1:56" s="224" customFormat="1" ht="14.65" hidden="1" customHeight="1" x14ac:dyDescent="0.25">
      <c r="A121" s="186" t="str">
        <f t="shared" si="34"/>
        <v/>
      </c>
      <c r="B121" s="14" t="str">
        <f>IF(LEN(C121)&gt;0,VLOOKUP($F$8,DATA!$A$4:$A$296,1,FALSE),"")</f>
        <v/>
      </c>
      <c r="C121" s="13"/>
      <c r="D121" s="236"/>
      <c r="E121" s="147"/>
      <c r="F121" s="158"/>
      <c r="G121" s="157"/>
      <c r="H121" s="14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 t="str">
        <f t="shared" si="24"/>
        <v/>
      </c>
      <c r="AO121" s="221"/>
      <c r="AP121" s="222"/>
      <c r="AQ121" s="223">
        <f t="shared" si="35"/>
        <v>0</v>
      </c>
      <c r="AR121" s="223">
        <f t="shared" si="36"/>
        <v>0</v>
      </c>
      <c r="AS121" s="223">
        <f t="shared" si="37"/>
        <v>0</v>
      </c>
      <c r="AT121" s="223">
        <f t="shared" si="38"/>
        <v>0</v>
      </c>
      <c r="AU121" s="223">
        <f t="shared" si="39"/>
        <v>0</v>
      </c>
      <c r="AV121" s="223">
        <f t="shared" si="40"/>
        <v>0</v>
      </c>
      <c r="AW121" s="223">
        <f t="shared" si="41"/>
        <v>0</v>
      </c>
      <c r="BC121" s="224">
        <f t="shared" si="42"/>
        <v>0</v>
      </c>
      <c r="BD121" s="224">
        <f t="shared" si="25"/>
        <v>0</v>
      </c>
    </row>
    <row r="122" spans="1:56" s="224" customFormat="1" ht="14.65" hidden="1" customHeight="1" x14ac:dyDescent="0.25">
      <c r="A122" s="186" t="str">
        <f t="shared" si="34"/>
        <v/>
      </c>
      <c r="B122" s="14" t="str">
        <f>IF(LEN(C122)&gt;0,VLOOKUP($F$8,DATA!$A$4:$A$296,1,FALSE),"")</f>
        <v/>
      </c>
      <c r="C122" s="13"/>
      <c r="D122" s="236"/>
      <c r="E122" s="147"/>
      <c r="F122" s="158"/>
      <c r="G122" s="157"/>
      <c r="H122" s="14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 t="str">
        <f t="shared" si="24"/>
        <v/>
      </c>
      <c r="AO122" s="221"/>
      <c r="AP122" s="222"/>
      <c r="AQ122" s="223">
        <f t="shared" si="35"/>
        <v>0</v>
      </c>
      <c r="AR122" s="223">
        <f t="shared" si="36"/>
        <v>0</v>
      </c>
      <c r="AS122" s="223">
        <f t="shared" si="37"/>
        <v>0</v>
      </c>
      <c r="AT122" s="223">
        <f t="shared" si="38"/>
        <v>0</v>
      </c>
      <c r="AU122" s="223">
        <f t="shared" si="39"/>
        <v>0</v>
      </c>
      <c r="AV122" s="223">
        <f t="shared" si="40"/>
        <v>0</v>
      </c>
      <c r="AW122" s="223">
        <f t="shared" si="41"/>
        <v>0</v>
      </c>
      <c r="BC122" s="224">
        <f t="shared" si="42"/>
        <v>0</v>
      </c>
      <c r="BD122" s="224">
        <f t="shared" si="25"/>
        <v>0</v>
      </c>
    </row>
    <row r="123" spans="1:56" s="224" customFormat="1" ht="14.65" hidden="1" customHeight="1" x14ac:dyDescent="0.25">
      <c r="A123" s="186" t="str">
        <f t="shared" si="34"/>
        <v/>
      </c>
      <c r="B123" s="14" t="str">
        <f>IF(LEN(C123)&gt;0,VLOOKUP($F$8,DATA!$A$4:$A$296,1,FALSE),"")</f>
        <v/>
      </c>
      <c r="C123" s="13"/>
      <c r="D123" s="236"/>
      <c r="E123" s="147"/>
      <c r="F123" s="158"/>
      <c r="G123" s="157"/>
      <c r="H123" s="14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 t="str">
        <f t="shared" si="24"/>
        <v/>
      </c>
      <c r="AO123" s="221"/>
      <c r="AP123" s="222"/>
      <c r="AQ123" s="223">
        <f t="shared" si="35"/>
        <v>0</v>
      </c>
      <c r="AR123" s="223">
        <f t="shared" si="36"/>
        <v>0</v>
      </c>
      <c r="AS123" s="223">
        <f t="shared" si="37"/>
        <v>0</v>
      </c>
      <c r="AT123" s="223">
        <f t="shared" si="38"/>
        <v>0</v>
      </c>
      <c r="AU123" s="223">
        <f t="shared" si="39"/>
        <v>0</v>
      </c>
      <c r="AV123" s="223">
        <f t="shared" si="40"/>
        <v>0</v>
      </c>
      <c r="AW123" s="223">
        <f t="shared" si="41"/>
        <v>0</v>
      </c>
      <c r="BC123" s="224">
        <f t="shared" si="42"/>
        <v>0</v>
      </c>
      <c r="BD123" s="224">
        <f t="shared" si="25"/>
        <v>0</v>
      </c>
    </row>
    <row r="124" spans="1:56" s="224" customFormat="1" ht="14.65" hidden="1" customHeight="1" x14ac:dyDescent="0.25">
      <c r="A124" s="186" t="str">
        <f t="shared" si="34"/>
        <v/>
      </c>
      <c r="B124" s="14" t="str">
        <f>IF(LEN(C124)&gt;0,VLOOKUP($F$8,DATA!$A$4:$A$296,1,FALSE),"")</f>
        <v/>
      </c>
      <c r="C124" s="13"/>
      <c r="D124" s="236"/>
      <c r="E124" s="147"/>
      <c r="F124" s="158"/>
      <c r="G124" s="157"/>
      <c r="H124" s="14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 t="str">
        <f t="shared" si="24"/>
        <v/>
      </c>
      <c r="AO124" s="221"/>
      <c r="AP124" s="222"/>
      <c r="AQ124" s="223">
        <f t="shared" si="35"/>
        <v>0</v>
      </c>
      <c r="AR124" s="223">
        <f t="shared" si="36"/>
        <v>0</v>
      </c>
      <c r="AS124" s="223">
        <f t="shared" si="37"/>
        <v>0</v>
      </c>
      <c r="AT124" s="223">
        <f t="shared" si="38"/>
        <v>0</v>
      </c>
      <c r="AU124" s="223">
        <f t="shared" si="39"/>
        <v>0</v>
      </c>
      <c r="AV124" s="223">
        <f t="shared" si="40"/>
        <v>0</v>
      </c>
      <c r="AW124" s="223">
        <f t="shared" si="41"/>
        <v>0</v>
      </c>
      <c r="BC124" s="224">
        <f t="shared" si="42"/>
        <v>0</v>
      </c>
      <c r="BD124" s="224">
        <f t="shared" si="25"/>
        <v>0</v>
      </c>
    </row>
    <row r="125" spans="1:56" s="224" customFormat="1" ht="14.65" hidden="1" customHeight="1" x14ac:dyDescent="0.25">
      <c r="A125" s="186" t="str">
        <f t="shared" si="34"/>
        <v/>
      </c>
      <c r="B125" s="14" t="str">
        <f>IF(LEN(C125)&gt;0,VLOOKUP($F$8,DATA!$A$4:$A$296,1,FALSE),"")</f>
        <v/>
      </c>
      <c r="C125" s="13"/>
      <c r="D125" s="236"/>
      <c r="E125" s="147"/>
      <c r="F125" s="158"/>
      <c r="G125" s="157"/>
      <c r="H125" s="14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 t="str">
        <f t="shared" si="24"/>
        <v/>
      </c>
      <c r="AO125" s="221"/>
      <c r="AP125" s="222"/>
      <c r="AQ125" s="223">
        <f t="shared" si="35"/>
        <v>0</v>
      </c>
      <c r="AR125" s="223">
        <f t="shared" si="36"/>
        <v>0</v>
      </c>
      <c r="AS125" s="223">
        <f t="shared" si="37"/>
        <v>0</v>
      </c>
      <c r="AT125" s="223">
        <f t="shared" si="38"/>
        <v>0</v>
      </c>
      <c r="AU125" s="223">
        <f t="shared" si="39"/>
        <v>0</v>
      </c>
      <c r="AV125" s="223">
        <f t="shared" si="40"/>
        <v>0</v>
      </c>
      <c r="AW125" s="223">
        <f t="shared" si="41"/>
        <v>0</v>
      </c>
      <c r="BC125" s="224">
        <f t="shared" si="42"/>
        <v>0</v>
      </c>
      <c r="BD125" s="224">
        <f t="shared" si="25"/>
        <v>0</v>
      </c>
    </row>
    <row r="126" spans="1:56" s="224" customFormat="1" ht="14.65" hidden="1" customHeight="1" x14ac:dyDescent="0.25">
      <c r="A126" s="186" t="str">
        <f t="shared" si="34"/>
        <v/>
      </c>
      <c r="B126" s="14" t="str">
        <f>IF(LEN(C126)&gt;0,VLOOKUP($F$8,DATA!$A$4:$A$296,1,FALSE),"")</f>
        <v/>
      </c>
      <c r="C126" s="13"/>
      <c r="D126" s="236"/>
      <c r="E126" s="147"/>
      <c r="F126" s="158"/>
      <c r="G126" s="157"/>
      <c r="H126" s="14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 t="str">
        <f t="shared" si="24"/>
        <v/>
      </c>
      <c r="AO126" s="221"/>
      <c r="AP126" s="222"/>
      <c r="AQ126" s="223">
        <f t="shared" si="35"/>
        <v>0</v>
      </c>
      <c r="AR126" s="223">
        <f t="shared" si="36"/>
        <v>0</v>
      </c>
      <c r="AS126" s="223">
        <f t="shared" si="37"/>
        <v>0</v>
      </c>
      <c r="AT126" s="223">
        <f t="shared" si="38"/>
        <v>0</v>
      </c>
      <c r="AU126" s="223">
        <f t="shared" si="39"/>
        <v>0</v>
      </c>
      <c r="AV126" s="223">
        <f t="shared" si="40"/>
        <v>0</v>
      </c>
      <c r="AW126" s="223">
        <f t="shared" si="41"/>
        <v>0</v>
      </c>
      <c r="BC126" s="224">
        <f t="shared" si="42"/>
        <v>0</v>
      </c>
      <c r="BD126" s="224">
        <f t="shared" si="25"/>
        <v>0</v>
      </c>
    </row>
    <row r="127" spans="1:56" s="224" customFormat="1" ht="14.65" hidden="1" customHeight="1" x14ac:dyDescent="0.25">
      <c r="A127" s="186" t="str">
        <f t="shared" si="34"/>
        <v/>
      </c>
      <c r="B127" s="14" t="str">
        <f>IF(LEN(C127)&gt;0,VLOOKUP($F$8,DATA!$A$4:$A$296,1,FALSE),"")</f>
        <v/>
      </c>
      <c r="C127" s="13"/>
      <c r="D127" s="236"/>
      <c r="E127" s="147"/>
      <c r="F127" s="158"/>
      <c r="G127" s="157"/>
      <c r="H127" s="14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 t="str">
        <f t="shared" si="24"/>
        <v/>
      </c>
      <c r="AO127" s="221"/>
      <c r="AP127" s="222"/>
      <c r="AQ127" s="223">
        <f t="shared" si="35"/>
        <v>0</v>
      </c>
      <c r="AR127" s="223">
        <f t="shared" si="36"/>
        <v>0</v>
      </c>
      <c r="AS127" s="223">
        <f t="shared" si="37"/>
        <v>0</v>
      </c>
      <c r="AT127" s="223">
        <f t="shared" si="38"/>
        <v>0</v>
      </c>
      <c r="AU127" s="223">
        <f t="shared" si="39"/>
        <v>0</v>
      </c>
      <c r="AV127" s="223">
        <f t="shared" si="40"/>
        <v>0</v>
      </c>
      <c r="AW127" s="223">
        <f t="shared" si="41"/>
        <v>0</v>
      </c>
      <c r="BC127" s="224">
        <f t="shared" si="42"/>
        <v>0</v>
      </c>
      <c r="BD127" s="224">
        <f t="shared" si="25"/>
        <v>0</v>
      </c>
    </row>
    <row r="128" spans="1:56" s="224" customFormat="1" ht="14.65" hidden="1" customHeight="1" x14ac:dyDescent="0.25">
      <c r="A128" s="186" t="str">
        <f t="shared" si="34"/>
        <v/>
      </c>
      <c r="B128" s="14" t="str">
        <f>IF(LEN(C128)&gt;0,VLOOKUP($F$8,DATA!$A$4:$A$296,1,FALSE),"")</f>
        <v/>
      </c>
      <c r="C128" s="13"/>
      <c r="D128" s="236"/>
      <c r="E128" s="147"/>
      <c r="F128" s="158"/>
      <c r="G128" s="157"/>
      <c r="H128" s="14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 t="str">
        <f t="shared" si="24"/>
        <v/>
      </c>
      <c r="AO128" s="221"/>
      <c r="AP128" s="222"/>
      <c r="AQ128" s="223">
        <f t="shared" si="35"/>
        <v>0</v>
      </c>
      <c r="AR128" s="223">
        <f t="shared" si="36"/>
        <v>0</v>
      </c>
      <c r="AS128" s="223">
        <f t="shared" si="37"/>
        <v>0</v>
      </c>
      <c r="AT128" s="223">
        <f t="shared" si="38"/>
        <v>0</v>
      </c>
      <c r="AU128" s="223">
        <f t="shared" si="39"/>
        <v>0</v>
      </c>
      <c r="AV128" s="223">
        <f t="shared" si="40"/>
        <v>0</v>
      </c>
      <c r="AW128" s="223">
        <f t="shared" si="41"/>
        <v>0</v>
      </c>
      <c r="BC128" s="224">
        <f t="shared" si="42"/>
        <v>0</v>
      </c>
      <c r="BD128" s="224">
        <f t="shared" si="25"/>
        <v>0</v>
      </c>
    </row>
    <row r="129" spans="1:56" s="224" customFormat="1" ht="14.65" hidden="1" customHeight="1" x14ac:dyDescent="0.25">
      <c r="A129" s="186" t="str">
        <f t="shared" si="34"/>
        <v/>
      </c>
      <c r="B129" s="14" t="str">
        <f>IF(LEN(C129)&gt;0,VLOOKUP($F$8,DATA!$A$4:$A$296,1,FALSE),"")</f>
        <v/>
      </c>
      <c r="C129" s="13"/>
      <c r="D129" s="236"/>
      <c r="E129" s="147"/>
      <c r="F129" s="158"/>
      <c r="G129" s="157"/>
      <c r="H129" s="14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 t="str">
        <f t="shared" si="24"/>
        <v/>
      </c>
      <c r="AO129" s="221"/>
      <c r="AP129" s="222"/>
      <c r="AQ129" s="223">
        <f t="shared" si="35"/>
        <v>0</v>
      </c>
      <c r="AR129" s="223">
        <f t="shared" si="36"/>
        <v>0</v>
      </c>
      <c r="AS129" s="223">
        <f t="shared" si="37"/>
        <v>0</v>
      </c>
      <c r="AT129" s="223">
        <f t="shared" si="38"/>
        <v>0</v>
      </c>
      <c r="AU129" s="223">
        <f t="shared" si="39"/>
        <v>0</v>
      </c>
      <c r="AV129" s="223">
        <f t="shared" si="40"/>
        <v>0</v>
      </c>
      <c r="AW129" s="223">
        <f t="shared" si="41"/>
        <v>0</v>
      </c>
      <c r="BC129" s="224">
        <f t="shared" si="42"/>
        <v>0</v>
      </c>
      <c r="BD129" s="224">
        <f t="shared" si="25"/>
        <v>0</v>
      </c>
    </row>
    <row r="130" spans="1:56" s="224" customFormat="1" ht="14.65" hidden="1" customHeight="1" x14ac:dyDescent="0.25">
      <c r="A130" s="186" t="str">
        <f t="shared" si="34"/>
        <v/>
      </c>
      <c r="B130" s="14" t="str">
        <f>IF(LEN(C130)&gt;0,VLOOKUP($F$8,DATA!$A$4:$A$296,1,FALSE),"")</f>
        <v/>
      </c>
      <c r="C130" s="13"/>
      <c r="D130" s="236"/>
      <c r="E130" s="147"/>
      <c r="F130" s="158"/>
      <c r="G130" s="157"/>
      <c r="H130" s="14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 t="str">
        <f t="shared" si="24"/>
        <v/>
      </c>
      <c r="AO130" s="221"/>
      <c r="AP130" s="222"/>
      <c r="AQ130" s="223">
        <f t="shared" si="35"/>
        <v>0</v>
      </c>
      <c r="AR130" s="223">
        <f t="shared" si="36"/>
        <v>0</v>
      </c>
      <c r="AS130" s="223">
        <f t="shared" si="37"/>
        <v>0</v>
      </c>
      <c r="AT130" s="223">
        <f t="shared" si="38"/>
        <v>0</v>
      </c>
      <c r="AU130" s="223">
        <f t="shared" si="39"/>
        <v>0</v>
      </c>
      <c r="AV130" s="223">
        <f t="shared" si="40"/>
        <v>0</v>
      </c>
      <c r="AW130" s="223">
        <f t="shared" si="41"/>
        <v>0</v>
      </c>
      <c r="BC130" s="224">
        <f t="shared" si="42"/>
        <v>0</v>
      </c>
      <c r="BD130" s="224">
        <f t="shared" si="25"/>
        <v>0</v>
      </c>
    </row>
    <row r="131" spans="1:56" s="224" customFormat="1" ht="14.65" hidden="1" customHeight="1" x14ac:dyDescent="0.25">
      <c r="A131" s="186" t="str">
        <f t="shared" si="34"/>
        <v/>
      </c>
      <c r="B131" s="14" t="str">
        <f>IF(LEN(C131)&gt;0,VLOOKUP($F$8,DATA!$A$4:$A$296,1,FALSE),"")</f>
        <v/>
      </c>
      <c r="C131" s="13"/>
      <c r="D131" s="236"/>
      <c r="E131" s="147"/>
      <c r="F131" s="158"/>
      <c r="G131" s="157"/>
      <c r="H131" s="14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 t="str">
        <f t="shared" si="24"/>
        <v/>
      </c>
      <c r="AO131" s="221"/>
      <c r="AP131" s="222"/>
      <c r="AQ131" s="223">
        <f t="shared" si="35"/>
        <v>0</v>
      </c>
      <c r="AR131" s="223">
        <f t="shared" si="36"/>
        <v>0</v>
      </c>
      <c r="AS131" s="223">
        <f t="shared" si="37"/>
        <v>0</v>
      </c>
      <c r="AT131" s="223">
        <f t="shared" si="38"/>
        <v>0</v>
      </c>
      <c r="AU131" s="223">
        <f t="shared" si="39"/>
        <v>0</v>
      </c>
      <c r="AV131" s="223">
        <f t="shared" si="40"/>
        <v>0</v>
      </c>
      <c r="AW131" s="223">
        <f t="shared" si="41"/>
        <v>0</v>
      </c>
      <c r="BC131" s="224">
        <f t="shared" si="42"/>
        <v>0</v>
      </c>
      <c r="BD131" s="224">
        <f t="shared" si="25"/>
        <v>0</v>
      </c>
    </row>
    <row r="132" spans="1:56" s="224" customFormat="1" ht="14.65" hidden="1" customHeight="1" x14ac:dyDescent="0.25">
      <c r="A132" s="186" t="str">
        <f t="shared" si="34"/>
        <v/>
      </c>
      <c r="B132" s="14" t="str">
        <f>IF(LEN(C132)&gt;0,VLOOKUP($F$8,DATA!$A$4:$A$296,1,FALSE),"")</f>
        <v/>
      </c>
      <c r="C132" s="13"/>
      <c r="D132" s="236"/>
      <c r="E132" s="147"/>
      <c r="F132" s="158"/>
      <c r="G132" s="157"/>
      <c r="H132" s="14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 t="str">
        <f t="shared" si="24"/>
        <v/>
      </c>
      <c r="AO132" s="221"/>
      <c r="AP132" s="222"/>
      <c r="AQ132" s="223">
        <f t="shared" si="35"/>
        <v>0</v>
      </c>
      <c r="AR132" s="223">
        <f t="shared" si="36"/>
        <v>0</v>
      </c>
      <c r="AS132" s="223">
        <f t="shared" si="37"/>
        <v>0</v>
      </c>
      <c r="AT132" s="223">
        <f t="shared" si="38"/>
        <v>0</v>
      </c>
      <c r="AU132" s="223">
        <f t="shared" si="39"/>
        <v>0</v>
      </c>
      <c r="AV132" s="223">
        <f t="shared" si="40"/>
        <v>0</v>
      </c>
      <c r="AW132" s="223">
        <f t="shared" si="41"/>
        <v>0</v>
      </c>
      <c r="BC132" s="224">
        <f t="shared" si="42"/>
        <v>0</v>
      </c>
      <c r="BD132" s="224">
        <f t="shared" si="25"/>
        <v>0</v>
      </c>
    </row>
    <row r="133" spans="1:56" s="224" customFormat="1" ht="14.65" hidden="1" customHeight="1" x14ac:dyDescent="0.25">
      <c r="A133" s="186" t="str">
        <f t="shared" si="34"/>
        <v/>
      </c>
      <c r="B133" s="14" t="str">
        <f>IF(LEN(C133)&gt;0,VLOOKUP($F$8,DATA!$A$4:$A$296,1,FALSE),"")</f>
        <v/>
      </c>
      <c r="C133" s="13"/>
      <c r="D133" s="236"/>
      <c r="E133" s="147"/>
      <c r="F133" s="158"/>
      <c r="G133" s="157"/>
      <c r="H133" s="14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 t="str">
        <f t="shared" si="24"/>
        <v/>
      </c>
      <c r="AO133" s="221"/>
      <c r="AP133" s="222"/>
      <c r="AQ133" s="223">
        <f t="shared" si="35"/>
        <v>0</v>
      </c>
      <c r="AR133" s="223">
        <f t="shared" si="36"/>
        <v>0</v>
      </c>
      <c r="AS133" s="223">
        <f t="shared" si="37"/>
        <v>0</v>
      </c>
      <c r="AT133" s="223">
        <f t="shared" si="38"/>
        <v>0</v>
      </c>
      <c r="AU133" s="223">
        <f t="shared" si="39"/>
        <v>0</v>
      </c>
      <c r="AV133" s="223">
        <f t="shared" si="40"/>
        <v>0</v>
      </c>
      <c r="AW133" s="223">
        <f t="shared" si="41"/>
        <v>0</v>
      </c>
      <c r="BC133" s="224">
        <f t="shared" si="42"/>
        <v>0</v>
      </c>
      <c r="BD133" s="224">
        <f t="shared" si="25"/>
        <v>0</v>
      </c>
    </row>
    <row r="134" spans="1:56" s="224" customFormat="1" ht="14.65" hidden="1" customHeight="1" x14ac:dyDescent="0.25">
      <c r="A134" s="186" t="str">
        <f t="shared" si="34"/>
        <v/>
      </c>
      <c r="B134" s="14" t="str">
        <f>IF(LEN(C134)&gt;0,VLOOKUP($F$8,DATA!$A$4:$A$296,1,FALSE),"")</f>
        <v/>
      </c>
      <c r="C134" s="13"/>
      <c r="D134" s="236"/>
      <c r="E134" s="147"/>
      <c r="F134" s="158"/>
      <c r="G134" s="157"/>
      <c r="H134" s="14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 t="str">
        <f t="shared" si="24"/>
        <v/>
      </c>
      <c r="AO134" s="221"/>
      <c r="AP134" s="222"/>
      <c r="AQ134" s="223">
        <f t="shared" si="35"/>
        <v>0</v>
      </c>
      <c r="AR134" s="223">
        <f t="shared" si="36"/>
        <v>0</v>
      </c>
      <c r="AS134" s="223">
        <f t="shared" si="37"/>
        <v>0</v>
      </c>
      <c r="AT134" s="223">
        <f t="shared" si="38"/>
        <v>0</v>
      </c>
      <c r="AU134" s="223">
        <f t="shared" si="39"/>
        <v>0</v>
      </c>
      <c r="AV134" s="223">
        <f t="shared" si="40"/>
        <v>0</v>
      </c>
      <c r="AW134" s="223">
        <f t="shared" si="41"/>
        <v>0</v>
      </c>
      <c r="BC134" s="224">
        <f t="shared" si="42"/>
        <v>0</v>
      </c>
      <c r="BD134" s="224">
        <f t="shared" si="25"/>
        <v>0</v>
      </c>
    </row>
    <row r="135" spans="1:56" s="224" customFormat="1" ht="14.65" hidden="1" customHeight="1" x14ac:dyDescent="0.25">
      <c r="A135" s="186" t="str">
        <f t="shared" si="34"/>
        <v/>
      </c>
      <c r="B135" s="14" t="str">
        <f>IF(LEN(C135)&gt;0,VLOOKUP($F$8,DATA!$A$4:$A$296,1,FALSE),"")</f>
        <v/>
      </c>
      <c r="C135" s="13"/>
      <c r="D135" s="236"/>
      <c r="E135" s="147"/>
      <c r="F135" s="158"/>
      <c r="G135" s="157"/>
      <c r="H135" s="14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 t="str">
        <f t="shared" si="24"/>
        <v/>
      </c>
      <c r="AO135" s="221"/>
      <c r="AP135" s="222"/>
      <c r="AQ135" s="223">
        <f t="shared" si="35"/>
        <v>0</v>
      </c>
      <c r="AR135" s="223">
        <f t="shared" si="36"/>
        <v>0</v>
      </c>
      <c r="AS135" s="223">
        <f t="shared" si="37"/>
        <v>0</v>
      </c>
      <c r="AT135" s="223">
        <f t="shared" si="38"/>
        <v>0</v>
      </c>
      <c r="AU135" s="223">
        <f t="shared" si="39"/>
        <v>0</v>
      </c>
      <c r="AV135" s="223">
        <f t="shared" si="40"/>
        <v>0</v>
      </c>
      <c r="AW135" s="223">
        <f t="shared" si="41"/>
        <v>0</v>
      </c>
      <c r="BC135" s="224">
        <f t="shared" si="42"/>
        <v>0</v>
      </c>
      <c r="BD135" s="224">
        <f t="shared" si="25"/>
        <v>0</v>
      </c>
    </row>
    <row r="136" spans="1:56" s="224" customFormat="1" ht="14.65" hidden="1" customHeight="1" x14ac:dyDescent="0.25">
      <c r="A136" s="186" t="str">
        <f t="shared" si="34"/>
        <v/>
      </c>
      <c r="B136" s="14" t="str">
        <f>IF(LEN(C136)&gt;0,VLOOKUP($F$8,DATA!$A$4:$A$296,1,FALSE),"")</f>
        <v/>
      </c>
      <c r="C136" s="13"/>
      <c r="D136" s="236"/>
      <c r="E136" s="147"/>
      <c r="F136" s="158"/>
      <c r="G136" s="157"/>
      <c r="H136" s="14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 t="str">
        <f t="shared" si="24"/>
        <v/>
      </c>
      <c r="AO136" s="221"/>
      <c r="AP136" s="222"/>
      <c r="AQ136" s="223">
        <f t="shared" si="35"/>
        <v>0</v>
      </c>
      <c r="AR136" s="223">
        <f t="shared" si="36"/>
        <v>0</v>
      </c>
      <c r="AS136" s="223">
        <f t="shared" si="37"/>
        <v>0</v>
      </c>
      <c r="AT136" s="223">
        <f t="shared" si="38"/>
        <v>0</v>
      </c>
      <c r="AU136" s="223">
        <f t="shared" si="39"/>
        <v>0</v>
      </c>
      <c r="AV136" s="223">
        <f t="shared" si="40"/>
        <v>0</v>
      </c>
      <c r="AW136" s="223">
        <f t="shared" si="41"/>
        <v>0</v>
      </c>
      <c r="BC136" s="224">
        <f t="shared" si="42"/>
        <v>0</v>
      </c>
      <c r="BD136" s="224">
        <f t="shared" si="25"/>
        <v>0</v>
      </c>
    </row>
    <row r="137" spans="1:56" s="224" customFormat="1" ht="14.65" hidden="1" customHeight="1" x14ac:dyDescent="0.25">
      <c r="A137" s="186" t="str">
        <f t="shared" si="34"/>
        <v/>
      </c>
      <c r="B137" s="14" t="str">
        <f>IF(LEN(C137)&gt;0,VLOOKUP($F$8,DATA!$A$4:$A$296,1,FALSE),"")</f>
        <v/>
      </c>
      <c r="C137" s="13"/>
      <c r="D137" s="236"/>
      <c r="E137" s="147"/>
      <c r="F137" s="158"/>
      <c r="G137" s="157"/>
      <c r="H137" s="14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 t="str">
        <f t="shared" si="24"/>
        <v/>
      </c>
      <c r="AO137" s="221"/>
      <c r="AP137" s="222"/>
      <c r="AQ137" s="223">
        <f t="shared" si="35"/>
        <v>0</v>
      </c>
      <c r="AR137" s="223">
        <f t="shared" si="36"/>
        <v>0</v>
      </c>
      <c r="AS137" s="223">
        <f t="shared" si="37"/>
        <v>0</v>
      </c>
      <c r="AT137" s="223">
        <f t="shared" si="38"/>
        <v>0</v>
      </c>
      <c r="AU137" s="223">
        <f t="shared" si="39"/>
        <v>0</v>
      </c>
      <c r="AV137" s="223">
        <f t="shared" si="40"/>
        <v>0</v>
      </c>
      <c r="AW137" s="223">
        <f t="shared" si="41"/>
        <v>0</v>
      </c>
      <c r="BC137" s="224">
        <f t="shared" si="42"/>
        <v>0</v>
      </c>
      <c r="BD137" s="224">
        <f t="shared" si="25"/>
        <v>0</v>
      </c>
    </row>
    <row r="138" spans="1:56" s="224" customFormat="1" ht="14.65" hidden="1" customHeight="1" x14ac:dyDescent="0.25">
      <c r="A138" s="186" t="str">
        <f t="shared" si="34"/>
        <v/>
      </c>
      <c r="B138" s="14" t="str">
        <f>IF(LEN(C138)&gt;0,VLOOKUP($F$8,DATA!$A$4:$A$296,1,FALSE),"")</f>
        <v/>
      </c>
      <c r="C138" s="13"/>
      <c r="D138" s="236"/>
      <c r="E138" s="147"/>
      <c r="F138" s="158"/>
      <c r="G138" s="157"/>
      <c r="H138" s="14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 t="str">
        <f t="shared" si="24"/>
        <v/>
      </c>
      <c r="AO138" s="221"/>
      <c r="AP138" s="222"/>
      <c r="AQ138" s="223">
        <f t="shared" si="35"/>
        <v>0</v>
      </c>
      <c r="AR138" s="223">
        <f t="shared" si="36"/>
        <v>0</v>
      </c>
      <c r="AS138" s="223">
        <f t="shared" si="37"/>
        <v>0</v>
      </c>
      <c r="AT138" s="223">
        <f t="shared" si="38"/>
        <v>0</v>
      </c>
      <c r="AU138" s="223">
        <f t="shared" si="39"/>
        <v>0</v>
      </c>
      <c r="AV138" s="223">
        <f t="shared" si="40"/>
        <v>0</v>
      </c>
      <c r="AW138" s="223">
        <f t="shared" si="41"/>
        <v>0</v>
      </c>
      <c r="BC138" s="224">
        <f t="shared" si="42"/>
        <v>0</v>
      </c>
      <c r="BD138" s="224">
        <f t="shared" si="25"/>
        <v>0</v>
      </c>
    </row>
    <row r="139" spans="1:56" s="224" customFormat="1" ht="14.65" hidden="1" customHeight="1" x14ac:dyDescent="0.25">
      <c r="A139" s="186" t="str">
        <f t="shared" si="34"/>
        <v/>
      </c>
      <c r="B139" s="14" t="str">
        <f>IF(LEN(C139)&gt;0,VLOOKUP($F$8,DATA!$A$4:$A$296,1,FALSE),"")</f>
        <v/>
      </c>
      <c r="C139" s="13"/>
      <c r="D139" s="236"/>
      <c r="E139" s="147"/>
      <c r="F139" s="158"/>
      <c r="G139" s="157"/>
      <c r="H139" s="14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 t="str">
        <f t="shared" si="24"/>
        <v/>
      </c>
      <c r="AO139" s="221"/>
      <c r="AP139" s="222"/>
      <c r="AQ139" s="223">
        <f t="shared" si="35"/>
        <v>0</v>
      </c>
      <c r="AR139" s="223">
        <f t="shared" si="36"/>
        <v>0</v>
      </c>
      <c r="AS139" s="223">
        <f t="shared" si="37"/>
        <v>0</v>
      </c>
      <c r="AT139" s="223">
        <f t="shared" si="38"/>
        <v>0</v>
      </c>
      <c r="AU139" s="223">
        <f t="shared" si="39"/>
        <v>0</v>
      </c>
      <c r="AV139" s="223">
        <f t="shared" si="40"/>
        <v>0</v>
      </c>
      <c r="AW139" s="223">
        <f t="shared" si="41"/>
        <v>0</v>
      </c>
      <c r="BC139" s="224">
        <f t="shared" si="42"/>
        <v>0</v>
      </c>
      <c r="BD139" s="224">
        <f t="shared" si="25"/>
        <v>0</v>
      </c>
    </row>
    <row r="140" spans="1:56" s="224" customFormat="1" ht="14.65" hidden="1" customHeight="1" x14ac:dyDescent="0.25">
      <c r="A140" s="186" t="str">
        <f t="shared" si="34"/>
        <v/>
      </c>
      <c r="B140" s="14" t="str">
        <f>IF(LEN(C140)&gt;0,VLOOKUP($F$8,DATA!$A$4:$A$296,1,FALSE),"")</f>
        <v/>
      </c>
      <c r="C140" s="13"/>
      <c r="D140" s="236"/>
      <c r="E140" s="147"/>
      <c r="F140" s="158"/>
      <c r="G140" s="157"/>
      <c r="H140" s="14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 t="str">
        <f t="shared" si="24"/>
        <v/>
      </c>
      <c r="AO140" s="221"/>
      <c r="AP140" s="222"/>
      <c r="AQ140" s="223">
        <f t="shared" si="35"/>
        <v>0</v>
      </c>
      <c r="AR140" s="223">
        <f t="shared" si="36"/>
        <v>0</v>
      </c>
      <c r="AS140" s="223">
        <f t="shared" si="37"/>
        <v>0</v>
      </c>
      <c r="AT140" s="223">
        <f t="shared" si="38"/>
        <v>0</v>
      </c>
      <c r="AU140" s="223">
        <f t="shared" si="39"/>
        <v>0</v>
      </c>
      <c r="AV140" s="223">
        <f t="shared" si="40"/>
        <v>0</v>
      </c>
      <c r="AW140" s="223">
        <f t="shared" si="41"/>
        <v>0</v>
      </c>
      <c r="BC140" s="224">
        <f t="shared" si="42"/>
        <v>0</v>
      </c>
      <c r="BD140" s="224">
        <f t="shared" si="25"/>
        <v>0</v>
      </c>
    </row>
    <row r="141" spans="1:56" s="224" customFormat="1" ht="14.65" hidden="1" customHeight="1" x14ac:dyDescent="0.25">
      <c r="A141" s="186" t="str">
        <f t="shared" si="34"/>
        <v/>
      </c>
      <c r="B141" s="14" t="str">
        <f>IF(LEN(C141)&gt;0,VLOOKUP($F$8,DATA!$A$4:$A$296,1,FALSE),"")</f>
        <v/>
      </c>
      <c r="C141" s="13"/>
      <c r="D141" s="236"/>
      <c r="E141" s="147"/>
      <c r="F141" s="158"/>
      <c r="G141" s="157"/>
      <c r="H141" s="14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 t="str">
        <f t="shared" si="24"/>
        <v/>
      </c>
      <c r="AO141" s="221"/>
      <c r="AP141" s="222"/>
      <c r="AQ141" s="223">
        <f t="shared" si="35"/>
        <v>0</v>
      </c>
      <c r="AR141" s="223">
        <f t="shared" si="36"/>
        <v>0</v>
      </c>
      <c r="AS141" s="223">
        <f t="shared" si="37"/>
        <v>0</v>
      </c>
      <c r="AT141" s="223">
        <f t="shared" si="38"/>
        <v>0</v>
      </c>
      <c r="AU141" s="223">
        <f t="shared" si="39"/>
        <v>0</v>
      </c>
      <c r="AV141" s="223">
        <f t="shared" si="40"/>
        <v>0</v>
      </c>
      <c r="AW141" s="223">
        <f t="shared" si="41"/>
        <v>0</v>
      </c>
      <c r="BC141" s="224">
        <f t="shared" si="42"/>
        <v>0</v>
      </c>
      <c r="BD141" s="224">
        <f t="shared" si="25"/>
        <v>0</v>
      </c>
    </row>
    <row r="142" spans="1:56" s="224" customFormat="1" ht="14.65" hidden="1" customHeight="1" x14ac:dyDescent="0.25">
      <c r="A142" s="186" t="str">
        <f t="shared" si="34"/>
        <v/>
      </c>
      <c r="B142" s="14" t="str">
        <f>IF(LEN(C142)&gt;0,VLOOKUP($F$8,DATA!$A$4:$A$296,1,FALSE),"")</f>
        <v/>
      </c>
      <c r="C142" s="13"/>
      <c r="D142" s="236"/>
      <c r="E142" s="147"/>
      <c r="F142" s="158"/>
      <c r="G142" s="157"/>
      <c r="H142" s="14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 t="str">
        <f t="shared" si="24"/>
        <v/>
      </c>
      <c r="AO142" s="221"/>
      <c r="AP142" s="222"/>
      <c r="AQ142" s="223">
        <f t="shared" si="35"/>
        <v>0</v>
      </c>
      <c r="AR142" s="223">
        <f t="shared" si="36"/>
        <v>0</v>
      </c>
      <c r="AS142" s="223">
        <f t="shared" si="37"/>
        <v>0</v>
      </c>
      <c r="AT142" s="223">
        <f t="shared" si="38"/>
        <v>0</v>
      </c>
      <c r="AU142" s="223">
        <f t="shared" si="39"/>
        <v>0</v>
      </c>
      <c r="AV142" s="223">
        <f t="shared" si="40"/>
        <v>0</v>
      </c>
      <c r="AW142" s="223">
        <f t="shared" si="41"/>
        <v>0</v>
      </c>
      <c r="BC142" s="224">
        <f t="shared" si="42"/>
        <v>0</v>
      </c>
      <c r="BD142" s="224">
        <f t="shared" si="25"/>
        <v>0</v>
      </c>
    </row>
    <row r="143" spans="1:56" s="224" customFormat="1" ht="14.65" hidden="1" customHeight="1" x14ac:dyDescent="0.25">
      <c r="A143" s="186" t="str">
        <f t="shared" si="34"/>
        <v/>
      </c>
      <c r="B143" s="14" t="str">
        <f>IF(LEN(C143)&gt;0,VLOOKUP($F$8,DATA!$A$4:$A$296,1,FALSE),"")</f>
        <v/>
      </c>
      <c r="C143" s="13"/>
      <c r="D143" s="236"/>
      <c r="E143" s="147"/>
      <c r="F143" s="158"/>
      <c r="G143" s="157"/>
      <c r="H143" s="14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 t="str">
        <f t="shared" ref="AN143:AN163" si="43">IF(AND(LEN($E143)&gt;0,AN$12&lt;&gt;"sá.",AN$12&lt;&gt;"do.",AN$12&lt;&gt;""),"TR","")</f>
        <v/>
      </c>
      <c r="AO143" s="221"/>
      <c r="AP143" s="222"/>
      <c r="AQ143" s="223">
        <f t="shared" si="35"/>
        <v>0</v>
      </c>
      <c r="AR143" s="223">
        <f t="shared" si="36"/>
        <v>0</v>
      </c>
      <c r="AS143" s="223">
        <f t="shared" si="37"/>
        <v>0</v>
      </c>
      <c r="AT143" s="223">
        <f t="shared" si="38"/>
        <v>0</v>
      </c>
      <c r="AU143" s="223">
        <f t="shared" si="39"/>
        <v>0</v>
      </c>
      <c r="AV143" s="223">
        <f t="shared" si="40"/>
        <v>0</v>
      </c>
      <c r="AW143" s="223">
        <f t="shared" si="41"/>
        <v>0</v>
      </c>
      <c r="BC143" s="224">
        <f t="shared" si="42"/>
        <v>0</v>
      </c>
      <c r="BD143" s="224">
        <f t="shared" ref="BD143:BD163" si="44">INT(BC143/3)</f>
        <v>0</v>
      </c>
    </row>
    <row r="144" spans="1:56" s="224" customFormat="1" ht="14.65" hidden="1" customHeight="1" x14ac:dyDescent="0.25">
      <c r="A144" s="186" t="str">
        <f t="shared" si="34"/>
        <v/>
      </c>
      <c r="B144" s="14" t="str">
        <f>IF(LEN(C144)&gt;0,VLOOKUP($F$8,DATA!$A$4:$A$296,1,FALSE),"")</f>
        <v/>
      </c>
      <c r="C144" s="13"/>
      <c r="D144" s="236"/>
      <c r="E144" s="147"/>
      <c r="F144" s="158"/>
      <c r="G144" s="157"/>
      <c r="H144" s="14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 t="str">
        <f t="shared" si="43"/>
        <v/>
      </c>
      <c r="AO144" s="221"/>
      <c r="AP144" s="222"/>
      <c r="AQ144" s="223">
        <f t="shared" si="35"/>
        <v>0</v>
      </c>
      <c r="AR144" s="223">
        <f t="shared" si="36"/>
        <v>0</v>
      </c>
      <c r="AS144" s="223">
        <f t="shared" si="37"/>
        <v>0</v>
      </c>
      <c r="AT144" s="223">
        <f t="shared" si="38"/>
        <v>0</v>
      </c>
      <c r="AU144" s="223">
        <f t="shared" si="39"/>
        <v>0</v>
      </c>
      <c r="AV144" s="223">
        <f t="shared" si="40"/>
        <v>0</v>
      </c>
      <c r="AW144" s="223">
        <f t="shared" si="41"/>
        <v>0</v>
      </c>
      <c r="BC144" s="224">
        <f t="shared" si="42"/>
        <v>0</v>
      </c>
      <c r="BD144" s="224">
        <f t="shared" si="44"/>
        <v>0</v>
      </c>
    </row>
    <row r="145" spans="1:56" s="224" customFormat="1" ht="14.65" hidden="1" customHeight="1" x14ac:dyDescent="0.25">
      <c r="A145" s="186" t="str">
        <f t="shared" si="34"/>
        <v/>
      </c>
      <c r="B145" s="14" t="str">
        <f>IF(LEN(C145)&gt;0,VLOOKUP($F$8,DATA!$A$4:$A$296,1,FALSE),"")</f>
        <v/>
      </c>
      <c r="C145" s="13"/>
      <c r="D145" s="236"/>
      <c r="E145" s="147"/>
      <c r="F145" s="158"/>
      <c r="G145" s="157"/>
      <c r="H145" s="14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 t="str">
        <f t="shared" si="43"/>
        <v/>
      </c>
      <c r="AO145" s="221"/>
      <c r="AP145" s="222"/>
      <c r="AQ145" s="223">
        <f t="shared" si="35"/>
        <v>0</v>
      </c>
      <c r="AR145" s="223">
        <f t="shared" si="36"/>
        <v>0</v>
      </c>
      <c r="AS145" s="223">
        <f t="shared" si="37"/>
        <v>0</v>
      </c>
      <c r="AT145" s="223">
        <f t="shared" si="38"/>
        <v>0</v>
      </c>
      <c r="AU145" s="223">
        <f t="shared" si="39"/>
        <v>0</v>
      </c>
      <c r="AV145" s="223">
        <f t="shared" si="40"/>
        <v>0</v>
      </c>
      <c r="AW145" s="223">
        <f t="shared" si="41"/>
        <v>0</v>
      </c>
      <c r="BC145" s="224">
        <f t="shared" si="42"/>
        <v>0</v>
      </c>
      <c r="BD145" s="224">
        <f t="shared" si="44"/>
        <v>0</v>
      </c>
    </row>
    <row r="146" spans="1:56" s="224" customFormat="1" ht="14.65" hidden="1" customHeight="1" x14ac:dyDescent="0.25">
      <c r="A146" s="186" t="str">
        <f t="shared" si="34"/>
        <v/>
      </c>
      <c r="B146" s="14" t="str">
        <f>IF(LEN(C146)&gt;0,VLOOKUP($F$8,DATA!$A$4:$A$296,1,FALSE),"")</f>
        <v/>
      </c>
      <c r="C146" s="13"/>
      <c r="D146" s="236"/>
      <c r="E146" s="147"/>
      <c r="F146" s="158"/>
      <c r="G146" s="157"/>
      <c r="H146" s="14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 t="str">
        <f t="shared" si="43"/>
        <v/>
      </c>
      <c r="AO146" s="221"/>
      <c r="AP146" s="222"/>
      <c r="AQ146" s="223">
        <f t="shared" si="35"/>
        <v>0</v>
      </c>
      <c r="AR146" s="223">
        <f t="shared" si="36"/>
        <v>0</v>
      </c>
      <c r="AS146" s="223">
        <f t="shared" si="37"/>
        <v>0</v>
      </c>
      <c r="AT146" s="223">
        <f t="shared" si="38"/>
        <v>0</v>
      </c>
      <c r="AU146" s="223">
        <f t="shared" si="39"/>
        <v>0</v>
      </c>
      <c r="AV146" s="223">
        <f t="shared" si="40"/>
        <v>0</v>
      </c>
      <c r="AW146" s="223">
        <f t="shared" si="41"/>
        <v>0</v>
      </c>
      <c r="BC146" s="224">
        <f t="shared" si="42"/>
        <v>0</v>
      </c>
      <c r="BD146" s="224">
        <f t="shared" si="44"/>
        <v>0</v>
      </c>
    </row>
    <row r="147" spans="1:56" s="224" customFormat="1" ht="14.65" hidden="1" customHeight="1" x14ac:dyDescent="0.25">
      <c r="A147" s="186" t="str">
        <f t="shared" si="34"/>
        <v/>
      </c>
      <c r="B147" s="14" t="str">
        <f>IF(LEN(C147)&gt;0,VLOOKUP($F$8,DATA!$A$4:$A$296,1,FALSE),"")</f>
        <v/>
      </c>
      <c r="C147" s="13"/>
      <c r="D147" s="236"/>
      <c r="E147" s="147"/>
      <c r="F147" s="158"/>
      <c r="G147" s="157"/>
      <c r="H147" s="14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 t="str">
        <f t="shared" si="43"/>
        <v/>
      </c>
      <c r="AO147" s="221"/>
      <c r="AP147" s="222"/>
      <c r="AQ147" s="223">
        <f t="shared" si="35"/>
        <v>0</v>
      </c>
      <c r="AR147" s="223">
        <f t="shared" si="36"/>
        <v>0</v>
      </c>
      <c r="AS147" s="223">
        <f t="shared" si="37"/>
        <v>0</v>
      </c>
      <c r="AT147" s="223">
        <f t="shared" si="38"/>
        <v>0</v>
      </c>
      <c r="AU147" s="223">
        <f t="shared" si="39"/>
        <v>0</v>
      </c>
      <c r="AV147" s="223">
        <f t="shared" si="40"/>
        <v>0</v>
      </c>
      <c r="AW147" s="223">
        <f t="shared" si="41"/>
        <v>0</v>
      </c>
      <c r="BC147" s="224">
        <f t="shared" si="42"/>
        <v>0</v>
      </c>
      <c r="BD147" s="224">
        <f t="shared" si="44"/>
        <v>0</v>
      </c>
    </row>
    <row r="148" spans="1:56" s="224" customFormat="1" ht="14.65" hidden="1" customHeight="1" x14ac:dyDescent="0.25">
      <c r="A148" s="186" t="str">
        <f t="shared" si="34"/>
        <v/>
      </c>
      <c r="B148" s="14" t="str">
        <f>IF(LEN(C148)&gt;0,VLOOKUP($F$8,DATA!$A$4:$A$296,1,FALSE),"")</f>
        <v/>
      </c>
      <c r="C148" s="13"/>
      <c r="D148" s="236"/>
      <c r="E148" s="147"/>
      <c r="F148" s="158"/>
      <c r="G148" s="157"/>
      <c r="H148" s="14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 t="str">
        <f t="shared" si="43"/>
        <v/>
      </c>
      <c r="AO148" s="221"/>
      <c r="AP148" s="222"/>
      <c r="AQ148" s="223">
        <f t="shared" si="35"/>
        <v>0</v>
      </c>
      <c r="AR148" s="223">
        <f t="shared" si="36"/>
        <v>0</v>
      </c>
      <c r="AS148" s="223">
        <f t="shared" si="37"/>
        <v>0</v>
      </c>
      <c r="AT148" s="223">
        <f t="shared" si="38"/>
        <v>0</v>
      </c>
      <c r="AU148" s="223">
        <f t="shared" si="39"/>
        <v>0</v>
      </c>
      <c r="AV148" s="223">
        <f t="shared" si="40"/>
        <v>0</v>
      </c>
      <c r="AW148" s="223">
        <f t="shared" si="41"/>
        <v>0</v>
      </c>
      <c r="BC148" s="224">
        <f t="shared" si="42"/>
        <v>0</v>
      </c>
      <c r="BD148" s="224">
        <f t="shared" si="44"/>
        <v>0</v>
      </c>
    </row>
    <row r="149" spans="1:56" s="224" customFormat="1" ht="14.65" hidden="1" customHeight="1" x14ac:dyDescent="0.25">
      <c r="A149" s="186" t="str">
        <f t="shared" si="34"/>
        <v/>
      </c>
      <c r="B149" s="14" t="str">
        <f>IF(LEN(C149)&gt;0,VLOOKUP($F$8,DATA!$A$4:$A$296,1,FALSE),"")</f>
        <v/>
      </c>
      <c r="C149" s="13"/>
      <c r="D149" s="236"/>
      <c r="E149" s="147"/>
      <c r="F149" s="158"/>
      <c r="G149" s="157"/>
      <c r="H149" s="14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 t="str">
        <f t="shared" si="43"/>
        <v/>
      </c>
      <c r="AO149" s="221"/>
      <c r="AP149" s="222"/>
      <c r="AQ149" s="223">
        <f t="shared" si="35"/>
        <v>0</v>
      </c>
      <c r="AR149" s="223">
        <f t="shared" si="36"/>
        <v>0</v>
      </c>
      <c r="AS149" s="223">
        <f t="shared" si="37"/>
        <v>0</v>
      </c>
      <c r="AT149" s="223">
        <f t="shared" si="38"/>
        <v>0</v>
      </c>
      <c r="AU149" s="223">
        <f t="shared" si="39"/>
        <v>0</v>
      </c>
      <c r="AV149" s="223">
        <f t="shared" si="40"/>
        <v>0</v>
      </c>
      <c r="AW149" s="223">
        <f t="shared" si="41"/>
        <v>0</v>
      </c>
      <c r="BC149" s="224">
        <f t="shared" si="42"/>
        <v>0</v>
      </c>
      <c r="BD149" s="224">
        <f t="shared" si="44"/>
        <v>0</v>
      </c>
    </row>
    <row r="150" spans="1:56" s="224" customFormat="1" ht="14.65" hidden="1" customHeight="1" x14ac:dyDescent="0.25">
      <c r="A150" s="186" t="str">
        <f t="shared" si="34"/>
        <v/>
      </c>
      <c r="B150" s="14" t="str">
        <f>IF(LEN(C150)&gt;0,VLOOKUP($F$8,DATA!$A$4:$A$296,1,FALSE),"")</f>
        <v/>
      </c>
      <c r="C150" s="13"/>
      <c r="D150" s="236"/>
      <c r="E150" s="147"/>
      <c r="F150" s="158"/>
      <c r="G150" s="157"/>
      <c r="H150" s="14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 t="str">
        <f t="shared" si="43"/>
        <v/>
      </c>
      <c r="AO150" s="221"/>
      <c r="AP150" s="222"/>
      <c r="AQ150" s="223">
        <f t="shared" si="35"/>
        <v>0</v>
      </c>
      <c r="AR150" s="223">
        <f t="shared" si="36"/>
        <v>0</v>
      </c>
      <c r="AS150" s="223">
        <f t="shared" si="37"/>
        <v>0</v>
      </c>
      <c r="AT150" s="223">
        <f t="shared" si="38"/>
        <v>0</v>
      </c>
      <c r="AU150" s="223">
        <f t="shared" si="39"/>
        <v>0</v>
      </c>
      <c r="AV150" s="223">
        <f t="shared" si="40"/>
        <v>0</v>
      </c>
      <c r="AW150" s="223">
        <f t="shared" si="41"/>
        <v>0</v>
      </c>
      <c r="BC150" s="224">
        <f t="shared" si="42"/>
        <v>0</v>
      </c>
      <c r="BD150" s="224">
        <f t="shared" si="44"/>
        <v>0</v>
      </c>
    </row>
    <row r="151" spans="1:56" s="224" customFormat="1" ht="14.65" hidden="1" customHeight="1" x14ac:dyDescent="0.25">
      <c r="A151" s="186" t="str">
        <f t="shared" si="34"/>
        <v/>
      </c>
      <c r="B151" s="14" t="str">
        <f>IF(LEN(C151)&gt;0,VLOOKUP($F$8,DATA!$A$4:$A$296,1,FALSE),"")</f>
        <v/>
      </c>
      <c r="C151" s="13"/>
      <c r="D151" s="236"/>
      <c r="E151" s="147"/>
      <c r="F151" s="158"/>
      <c r="G151" s="157"/>
      <c r="H151" s="14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 t="str">
        <f t="shared" si="43"/>
        <v/>
      </c>
      <c r="AO151" s="221"/>
      <c r="AP151" s="222"/>
      <c r="AQ151" s="223">
        <f t="shared" si="35"/>
        <v>0</v>
      </c>
      <c r="AR151" s="223">
        <f t="shared" si="36"/>
        <v>0</v>
      </c>
      <c r="AS151" s="223">
        <f t="shared" si="37"/>
        <v>0</v>
      </c>
      <c r="AT151" s="223">
        <f t="shared" si="38"/>
        <v>0</v>
      </c>
      <c r="AU151" s="223">
        <f t="shared" si="39"/>
        <v>0</v>
      </c>
      <c r="AV151" s="223">
        <f t="shared" si="40"/>
        <v>0</v>
      </c>
      <c r="AW151" s="223">
        <f t="shared" si="41"/>
        <v>0</v>
      </c>
      <c r="BC151" s="224">
        <f t="shared" si="42"/>
        <v>0</v>
      </c>
      <c r="BD151" s="224">
        <f t="shared" si="44"/>
        <v>0</v>
      </c>
    </row>
    <row r="152" spans="1:56" s="224" customFormat="1" ht="14.65" hidden="1" customHeight="1" x14ac:dyDescent="0.25">
      <c r="A152" s="186" t="str">
        <f t="shared" si="34"/>
        <v/>
      </c>
      <c r="B152" s="14" t="str">
        <f>IF(LEN(C152)&gt;0,VLOOKUP($F$8,DATA!$A$4:$A$296,1,FALSE),"")</f>
        <v/>
      </c>
      <c r="C152" s="13"/>
      <c r="D152" s="236"/>
      <c r="E152" s="147"/>
      <c r="F152" s="158"/>
      <c r="G152" s="157"/>
      <c r="H152" s="14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 t="str">
        <f t="shared" si="43"/>
        <v/>
      </c>
      <c r="AO152" s="221"/>
      <c r="AP152" s="222"/>
      <c r="AQ152" s="223">
        <f t="shared" ref="AQ152:AQ163" si="45">COUNTIF(I152:AM152,$AQ$12)</f>
        <v>0</v>
      </c>
      <c r="AR152" s="223">
        <f t="shared" ref="AR152:AR163" si="46">COUNTIF(I152:AM152,$AR$12)</f>
        <v>0</v>
      </c>
      <c r="AS152" s="223">
        <f t="shared" ref="AS152:AS163" si="47">COUNTIF(I152:AM152,$AS$12)</f>
        <v>0</v>
      </c>
      <c r="AT152" s="223">
        <f t="shared" ref="AT152:AT163" si="48">COUNTIF(I152:AM152,$AT$12)</f>
        <v>0</v>
      </c>
      <c r="AU152" s="223">
        <f t="shared" ref="AU152:AU163" si="49">COUNTIF(I152:AM152,$AU$12)</f>
        <v>0</v>
      </c>
      <c r="AV152" s="223">
        <f t="shared" ref="AV152:AV163" si="50">COUNTIF(I152:AM152,$AV$12)</f>
        <v>0</v>
      </c>
      <c r="AW152" s="223">
        <f t="shared" ref="AW152:AW163" si="51">COUNTIF(I152:AM152,$AW$12)</f>
        <v>0</v>
      </c>
      <c r="BC152" s="224">
        <f t="shared" ref="BC152:BC163" si="52">COUNTIF(I152:AM152,"T")</f>
        <v>0</v>
      </c>
      <c r="BD152" s="224">
        <f t="shared" si="44"/>
        <v>0</v>
      </c>
    </row>
    <row r="153" spans="1:56" s="224" customFormat="1" ht="14.65" hidden="1" customHeight="1" x14ac:dyDescent="0.25">
      <c r="A153" s="186" t="str">
        <f t="shared" si="34"/>
        <v/>
      </c>
      <c r="B153" s="14" t="str">
        <f>IF(LEN(C153)&gt;0,VLOOKUP($F$8,DATA!$A$4:$A$296,1,FALSE),"")</f>
        <v/>
      </c>
      <c r="C153" s="13"/>
      <c r="D153" s="236"/>
      <c r="E153" s="147"/>
      <c r="F153" s="158"/>
      <c r="G153" s="157"/>
      <c r="H153" s="14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 t="str">
        <f t="shared" si="43"/>
        <v/>
      </c>
      <c r="AO153" s="221"/>
      <c r="AP153" s="222"/>
      <c r="AQ153" s="223">
        <f t="shared" si="45"/>
        <v>0</v>
      </c>
      <c r="AR153" s="223">
        <f t="shared" si="46"/>
        <v>0</v>
      </c>
      <c r="AS153" s="223">
        <f t="shared" si="47"/>
        <v>0</v>
      </c>
      <c r="AT153" s="223">
        <f t="shared" si="48"/>
        <v>0</v>
      </c>
      <c r="AU153" s="223">
        <f t="shared" si="49"/>
        <v>0</v>
      </c>
      <c r="AV153" s="223">
        <f t="shared" si="50"/>
        <v>0</v>
      </c>
      <c r="AW153" s="223">
        <f t="shared" si="51"/>
        <v>0</v>
      </c>
      <c r="BC153" s="224">
        <f t="shared" si="52"/>
        <v>0</v>
      </c>
      <c r="BD153" s="224">
        <f t="shared" si="44"/>
        <v>0</v>
      </c>
    </row>
    <row r="154" spans="1:56" s="224" customFormat="1" ht="14.65" hidden="1" customHeight="1" x14ac:dyDescent="0.25">
      <c r="A154" s="186" t="str">
        <f t="shared" si="34"/>
        <v/>
      </c>
      <c r="B154" s="14" t="str">
        <f>IF(LEN(C154)&gt;0,VLOOKUP($F$8,DATA!$A$4:$A$296,1,FALSE),"")</f>
        <v/>
      </c>
      <c r="C154" s="13"/>
      <c r="D154" s="236"/>
      <c r="E154" s="147"/>
      <c r="F154" s="158"/>
      <c r="G154" s="157"/>
      <c r="H154" s="14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 t="str">
        <f t="shared" si="43"/>
        <v/>
      </c>
      <c r="AO154" s="221"/>
      <c r="AP154" s="222"/>
      <c r="AQ154" s="223">
        <f t="shared" si="45"/>
        <v>0</v>
      </c>
      <c r="AR154" s="223">
        <f t="shared" si="46"/>
        <v>0</v>
      </c>
      <c r="AS154" s="223">
        <f t="shared" si="47"/>
        <v>0</v>
      </c>
      <c r="AT154" s="223">
        <f t="shared" si="48"/>
        <v>0</v>
      </c>
      <c r="AU154" s="223">
        <f t="shared" si="49"/>
        <v>0</v>
      </c>
      <c r="AV154" s="223">
        <f t="shared" si="50"/>
        <v>0</v>
      </c>
      <c r="AW154" s="223">
        <f t="shared" si="51"/>
        <v>0</v>
      </c>
      <c r="BC154" s="224">
        <f t="shared" si="52"/>
        <v>0</v>
      </c>
      <c r="BD154" s="224">
        <f t="shared" si="44"/>
        <v>0</v>
      </c>
    </row>
    <row r="155" spans="1:56" s="224" customFormat="1" ht="14.65" hidden="1" customHeight="1" x14ac:dyDescent="0.25">
      <c r="A155" s="186" t="str">
        <f t="shared" si="34"/>
        <v/>
      </c>
      <c r="B155" s="14" t="str">
        <f>IF(LEN(C155)&gt;0,VLOOKUP($F$8,DATA!$A$4:$A$296,1,FALSE),"")</f>
        <v/>
      </c>
      <c r="C155" s="13"/>
      <c r="D155" s="236"/>
      <c r="E155" s="147"/>
      <c r="F155" s="158"/>
      <c r="G155" s="157"/>
      <c r="H155" s="14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 t="str">
        <f t="shared" si="43"/>
        <v/>
      </c>
      <c r="AO155" s="221"/>
      <c r="AP155" s="222"/>
      <c r="AQ155" s="223">
        <f t="shared" si="45"/>
        <v>0</v>
      </c>
      <c r="AR155" s="223">
        <f t="shared" si="46"/>
        <v>0</v>
      </c>
      <c r="AS155" s="223">
        <f t="shared" si="47"/>
        <v>0</v>
      </c>
      <c r="AT155" s="223">
        <f t="shared" si="48"/>
        <v>0</v>
      </c>
      <c r="AU155" s="223">
        <f t="shared" si="49"/>
        <v>0</v>
      </c>
      <c r="AV155" s="223">
        <f t="shared" si="50"/>
        <v>0</v>
      </c>
      <c r="AW155" s="223">
        <f t="shared" si="51"/>
        <v>0</v>
      </c>
      <c r="BC155" s="224">
        <f t="shared" si="52"/>
        <v>0</v>
      </c>
      <c r="BD155" s="224">
        <f t="shared" si="44"/>
        <v>0</v>
      </c>
    </row>
    <row r="156" spans="1:56" s="224" customFormat="1" ht="14.65" hidden="1" customHeight="1" x14ac:dyDescent="0.25">
      <c r="A156" s="186" t="str">
        <f t="shared" si="34"/>
        <v/>
      </c>
      <c r="B156" s="14" t="str">
        <f>IF(LEN(C156)&gt;0,VLOOKUP($F$8,DATA!$A$4:$A$296,1,FALSE),"")</f>
        <v/>
      </c>
      <c r="C156" s="13"/>
      <c r="D156" s="236"/>
      <c r="E156" s="147"/>
      <c r="F156" s="158"/>
      <c r="G156" s="157"/>
      <c r="H156" s="14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 t="str">
        <f t="shared" si="43"/>
        <v/>
      </c>
      <c r="AO156" s="221"/>
      <c r="AP156" s="222"/>
      <c r="AQ156" s="223">
        <f t="shared" si="45"/>
        <v>0</v>
      </c>
      <c r="AR156" s="223">
        <f t="shared" si="46"/>
        <v>0</v>
      </c>
      <c r="AS156" s="223">
        <f t="shared" si="47"/>
        <v>0</v>
      </c>
      <c r="AT156" s="223">
        <f t="shared" si="48"/>
        <v>0</v>
      </c>
      <c r="AU156" s="223">
        <f t="shared" si="49"/>
        <v>0</v>
      </c>
      <c r="AV156" s="223">
        <f t="shared" si="50"/>
        <v>0</v>
      </c>
      <c r="AW156" s="223">
        <f t="shared" si="51"/>
        <v>0</v>
      </c>
      <c r="BC156" s="224">
        <f t="shared" si="52"/>
        <v>0</v>
      </c>
      <c r="BD156" s="224">
        <f t="shared" si="44"/>
        <v>0</v>
      </c>
    </row>
    <row r="157" spans="1:56" s="224" customFormat="1" ht="14.65" hidden="1" customHeight="1" x14ac:dyDescent="0.25">
      <c r="A157" s="186" t="str">
        <f t="shared" si="34"/>
        <v/>
      </c>
      <c r="B157" s="14" t="str">
        <f>IF(LEN(C157)&gt;0,VLOOKUP($F$8,DATA!$A$4:$A$296,1,FALSE),"")</f>
        <v/>
      </c>
      <c r="C157" s="13"/>
      <c r="D157" s="236"/>
      <c r="E157" s="147"/>
      <c r="F157" s="158"/>
      <c r="G157" s="157"/>
      <c r="H157" s="14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 t="str">
        <f t="shared" si="43"/>
        <v/>
      </c>
      <c r="AO157" s="221"/>
      <c r="AP157" s="222"/>
      <c r="AQ157" s="223">
        <f t="shared" si="45"/>
        <v>0</v>
      </c>
      <c r="AR157" s="223">
        <f t="shared" si="46"/>
        <v>0</v>
      </c>
      <c r="AS157" s="223">
        <f t="shared" si="47"/>
        <v>0</v>
      </c>
      <c r="AT157" s="223">
        <f t="shared" si="48"/>
        <v>0</v>
      </c>
      <c r="AU157" s="223">
        <f t="shared" si="49"/>
        <v>0</v>
      </c>
      <c r="AV157" s="223">
        <f t="shared" si="50"/>
        <v>0</v>
      </c>
      <c r="AW157" s="223">
        <f t="shared" si="51"/>
        <v>0</v>
      </c>
      <c r="BC157" s="224">
        <f t="shared" si="52"/>
        <v>0</v>
      </c>
      <c r="BD157" s="224">
        <f t="shared" si="44"/>
        <v>0</v>
      </c>
    </row>
    <row r="158" spans="1:56" s="224" customFormat="1" ht="14.65" hidden="1" customHeight="1" x14ac:dyDescent="0.25">
      <c r="A158" s="186" t="str">
        <f t="shared" si="34"/>
        <v/>
      </c>
      <c r="B158" s="14" t="str">
        <f>IF(LEN(C158)&gt;0,VLOOKUP($F$8,DATA!$A$4:$A$296,1,FALSE),"")</f>
        <v/>
      </c>
      <c r="C158" s="13"/>
      <c r="D158" s="236"/>
      <c r="E158" s="147"/>
      <c r="F158" s="158"/>
      <c r="G158" s="157"/>
      <c r="H158" s="14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 t="str">
        <f t="shared" si="43"/>
        <v/>
      </c>
      <c r="AO158" s="221"/>
      <c r="AP158" s="222"/>
      <c r="AQ158" s="223">
        <f t="shared" si="45"/>
        <v>0</v>
      </c>
      <c r="AR158" s="223">
        <f t="shared" si="46"/>
        <v>0</v>
      </c>
      <c r="AS158" s="223">
        <f t="shared" si="47"/>
        <v>0</v>
      </c>
      <c r="AT158" s="223">
        <f t="shared" si="48"/>
        <v>0</v>
      </c>
      <c r="AU158" s="223">
        <f t="shared" si="49"/>
        <v>0</v>
      </c>
      <c r="AV158" s="223">
        <f t="shared" si="50"/>
        <v>0</v>
      </c>
      <c r="AW158" s="223">
        <f t="shared" si="51"/>
        <v>0</v>
      </c>
      <c r="BC158" s="224">
        <f t="shared" si="52"/>
        <v>0</v>
      </c>
      <c r="BD158" s="224">
        <f t="shared" si="44"/>
        <v>0</v>
      </c>
    </row>
    <row r="159" spans="1:56" s="224" customFormat="1" ht="14.65" hidden="1" customHeight="1" x14ac:dyDescent="0.25">
      <c r="A159" s="186" t="str">
        <f t="shared" si="34"/>
        <v/>
      </c>
      <c r="B159" s="14" t="str">
        <f>IF(LEN(C159)&gt;0,VLOOKUP($F$8,DATA!$A$4:$A$296,1,FALSE),"")</f>
        <v/>
      </c>
      <c r="C159" s="13"/>
      <c r="D159" s="236"/>
      <c r="E159" s="147"/>
      <c r="F159" s="158"/>
      <c r="G159" s="157"/>
      <c r="H159" s="14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 t="str">
        <f t="shared" si="43"/>
        <v/>
      </c>
      <c r="AO159" s="221"/>
      <c r="AP159" s="222"/>
      <c r="AQ159" s="223">
        <f t="shared" si="45"/>
        <v>0</v>
      </c>
      <c r="AR159" s="223">
        <f t="shared" si="46"/>
        <v>0</v>
      </c>
      <c r="AS159" s="223">
        <f t="shared" si="47"/>
        <v>0</v>
      </c>
      <c r="AT159" s="223">
        <f t="shared" si="48"/>
        <v>0</v>
      </c>
      <c r="AU159" s="223">
        <f t="shared" si="49"/>
        <v>0</v>
      </c>
      <c r="AV159" s="223">
        <f t="shared" si="50"/>
        <v>0</v>
      </c>
      <c r="AW159" s="223">
        <f t="shared" si="51"/>
        <v>0</v>
      </c>
      <c r="BC159" s="224">
        <f t="shared" si="52"/>
        <v>0</v>
      </c>
      <c r="BD159" s="224">
        <f t="shared" si="44"/>
        <v>0</v>
      </c>
    </row>
    <row r="160" spans="1:56" s="224" customFormat="1" ht="14.65" hidden="1" customHeight="1" x14ac:dyDescent="0.25">
      <c r="A160" s="186" t="str">
        <f t="shared" si="34"/>
        <v/>
      </c>
      <c r="B160" s="14" t="str">
        <f>IF(LEN(C160)&gt;0,VLOOKUP($F$8,DATA!$A$4:$A$296,1,FALSE),"")</f>
        <v/>
      </c>
      <c r="C160" s="13"/>
      <c r="D160" s="236"/>
      <c r="E160" s="147"/>
      <c r="F160" s="158"/>
      <c r="G160" s="157"/>
      <c r="H160" s="14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 t="str">
        <f t="shared" si="43"/>
        <v/>
      </c>
      <c r="AO160" s="221"/>
      <c r="AP160" s="222"/>
      <c r="AQ160" s="223">
        <f t="shared" si="45"/>
        <v>0</v>
      </c>
      <c r="AR160" s="223">
        <f t="shared" si="46"/>
        <v>0</v>
      </c>
      <c r="AS160" s="223">
        <f t="shared" si="47"/>
        <v>0</v>
      </c>
      <c r="AT160" s="223">
        <f t="shared" si="48"/>
        <v>0</v>
      </c>
      <c r="AU160" s="223">
        <f t="shared" si="49"/>
        <v>0</v>
      </c>
      <c r="AV160" s="223">
        <f t="shared" si="50"/>
        <v>0</v>
      </c>
      <c r="AW160" s="223">
        <f t="shared" si="51"/>
        <v>0</v>
      </c>
      <c r="BC160" s="224">
        <f t="shared" si="52"/>
        <v>0</v>
      </c>
      <c r="BD160" s="224">
        <f t="shared" si="44"/>
        <v>0</v>
      </c>
    </row>
    <row r="161" spans="1:56" s="224" customFormat="1" ht="14.65" hidden="1" customHeight="1" x14ac:dyDescent="0.25">
      <c r="A161" s="186" t="str">
        <f t="shared" si="34"/>
        <v/>
      </c>
      <c r="B161" s="14" t="str">
        <f>IF(LEN(C161)&gt;0,VLOOKUP($F$8,DATA!$A$4:$A$296,1,FALSE),"")</f>
        <v/>
      </c>
      <c r="C161" s="13"/>
      <c r="D161" s="236"/>
      <c r="E161" s="147"/>
      <c r="F161" s="158"/>
      <c r="G161" s="157"/>
      <c r="H161" s="14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 t="str">
        <f t="shared" si="43"/>
        <v/>
      </c>
      <c r="AO161" s="221"/>
      <c r="AP161" s="222"/>
      <c r="AQ161" s="223">
        <f t="shared" si="45"/>
        <v>0</v>
      </c>
      <c r="AR161" s="223">
        <f t="shared" si="46"/>
        <v>0</v>
      </c>
      <c r="AS161" s="223">
        <f t="shared" si="47"/>
        <v>0</v>
      </c>
      <c r="AT161" s="223">
        <f t="shared" si="48"/>
        <v>0</v>
      </c>
      <c r="AU161" s="223">
        <f t="shared" si="49"/>
        <v>0</v>
      </c>
      <c r="AV161" s="223">
        <f t="shared" si="50"/>
        <v>0</v>
      </c>
      <c r="AW161" s="223">
        <f t="shared" si="51"/>
        <v>0</v>
      </c>
      <c r="BC161" s="224">
        <f t="shared" si="52"/>
        <v>0</v>
      </c>
      <c r="BD161" s="224">
        <f t="shared" si="44"/>
        <v>0</v>
      </c>
    </row>
    <row r="162" spans="1:56" s="224" customFormat="1" ht="14.65" hidden="1" customHeight="1" x14ac:dyDescent="0.25">
      <c r="A162" s="186" t="str">
        <f t="shared" si="34"/>
        <v/>
      </c>
      <c r="B162" s="14" t="str">
        <f>IF(LEN(C162)&gt;0,VLOOKUP($F$8,DATA!$A$4:$A$296,1,FALSE),"")</f>
        <v/>
      </c>
      <c r="C162" s="13"/>
      <c r="D162" s="236"/>
      <c r="E162" s="147"/>
      <c r="F162" s="158"/>
      <c r="G162" s="157"/>
      <c r="H162" s="14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 t="str">
        <f t="shared" si="43"/>
        <v/>
      </c>
      <c r="AO162" s="221"/>
      <c r="AP162" s="222"/>
      <c r="AQ162" s="223">
        <f t="shared" si="45"/>
        <v>0</v>
      </c>
      <c r="AR162" s="223">
        <f t="shared" si="46"/>
        <v>0</v>
      </c>
      <c r="AS162" s="223">
        <f t="shared" si="47"/>
        <v>0</v>
      </c>
      <c r="AT162" s="223">
        <f t="shared" si="48"/>
        <v>0</v>
      </c>
      <c r="AU162" s="223">
        <f t="shared" si="49"/>
        <v>0</v>
      </c>
      <c r="AV162" s="223">
        <f t="shared" si="50"/>
        <v>0</v>
      </c>
      <c r="AW162" s="223">
        <f t="shared" si="51"/>
        <v>0</v>
      </c>
      <c r="BC162" s="224">
        <f t="shared" si="52"/>
        <v>0</v>
      </c>
      <c r="BD162" s="224">
        <f t="shared" si="44"/>
        <v>0</v>
      </c>
    </row>
    <row r="163" spans="1:56" s="224" customFormat="1" ht="14.65" customHeight="1" x14ac:dyDescent="0.25">
      <c r="A163" s="186" t="str">
        <f>IF(LEN(B163)&gt;0,1+#REF!,"")</f>
        <v/>
      </c>
      <c r="B163" s="14" t="str">
        <f>IF(LEN(C163)&gt;0,VLOOKUP($F$8,DATA!$A$4:$A$296,1,FALSE),"")</f>
        <v/>
      </c>
      <c r="C163" s="13" t="str">
        <f t="shared" si="14"/>
        <v/>
      </c>
      <c r="D163" s="236"/>
      <c r="E163" s="147"/>
      <c r="F163" s="158"/>
      <c r="G163" s="157"/>
      <c r="H163" s="14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 t="str">
        <f t="shared" si="43"/>
        <v/>
      </c>
      <c r="AO163" s="221"/>
      <c r="AP163" s="222"/>
      <c r="AQ163" s="223">
        <f t="shared" si="45"/>
        <v>0</v>
      </c>
      <c r="AR163" s="223">
        <f t="shared" si="46"/>
        <v>0</v>
      </c>
      <c r="AS163" s="223">
        <f t="shared" si="47"/>
        <v>0</v>
      </c>
      <c r="AT163" s="223">
        <f t="shared" si="48"/>
        <v>0</v>
      </c>
      <c r="AU163" s="223">
        <f t="shared" si="49"/>
        <v>0</v>
      </c>
      <c r="AV163" s="223">
        <f t="shared" si="50"/>
        <v>0</v>
      </c>
      <c r="AW163" s="223">
        <f t="shared" si="51"/>
        <v>0</v>
      </c>
      <c r="BC163" s="224">
        <f t="shared" si="52"/>
        <v>0</v>
      </c>
      <c r="BD163" s="224">
        <f t="shared" si="44"/>
        <v>0</v>
      </c>
    </row>
    <row r="164" spans="1:56" ht="14.25" customHeight="1" thickBot="1" x14ac:dyDescent="0.25">
      <c r="A164" s="225" t="s">
        <v>19</v>
      </c>
      <c r="B164" s="15" t="str">
        <f>IF(LEN(C164)&gt;0,VLOOKUP($F$6,DATA!$A:$S,2,FALSE),"")</f>
        <v/>
      </c>
      <c r="H164" s="146"/>
      <c r="X164" s="228" t="s">
        <v>95</v>
      </c>
      <c r="Y164" s="367" t="s">
        <v>953</v>
      </c>
      <c r="Z164" s="367"/>
      <c r="AA164" s="367"/>
      <c r="AB164" s="367"/>
      <c r="AC164" s="367"/>
      <c r="AD164" s="367"/>
      <c r="AE164" s="367"/>
      <c r="AF164" s="367"/>
      <c r="AG164" s="367"/>
      <c r="AH164" s="367"/>
      <c r="AI164" s="367"/>
      <c r="AJ164" s="367"/>
      <c r="AK164" s="367"/>
      <c r="AL164" s="367"/>
      <c r="AM164" s="367"/>
      <c r="BC164" s="224"/>
      <c r="BD164" s="224"/>
    </row>
    <row r="165" spans="1:56" s="289" customFormat="1" ht="12" customHeight="1" thickBot="1" x14ac:dyDescent="0.3">
      <c r="A165" s="229" t="s">
        <v>100</v>
      </c>
      <c r="B165" s="187"/>
      <c r="C165" s="188" t="s">
        <v>72</v>
      </c>
      <c r="D165" s="350" t="s">
        <v>131</v>
      </c>
      <c r="E165" s="351"/>
      <c r="F165" s="351"/>
      <c r="G165" s="352"/>
      <c r="H165" s="230"/>
      <c r="I165" s="283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5"/>
      <c r="AK165" s="285"/>
      <c r="AL165" s="285"/>
      <c r="AM165" s="285"/>
      <c r="AN165" s="286"/>
      <c r="AO165" s="287"/>
      <c r="AP165" s="288"/>
      <c r="AQ165" s="288"/>
      <c r="AR165" s="288"/>
      <c r="AU165" s="290"/>
      <c r="AV165" s="290"/>
      <c r="BC165" s="291"/>
      <c r="BD165" s="291"/>
    </row>
    <row r="166" spans="1:56" s="289" customFormat="1" ht="12" customHeight="1" x14ac:dyDescent="0.25">
      <c r="A166" s="229" t="s">
        <v>132</v>
      </c>
      <c r="B166" s="187"/>
      <c r="C166" s="189" t="s">
        <v>68</v>
      </c>
      <c r="D166" s="350" t="s">
        <v>133</v>
      </c>
      <c r="E166" s="351"/>
      <c r="F166" s="351"/>
      <c r="G166" s="352"/>
      <c r="H166" s="230"/>
      <c r="I166" s="292"/>
      <c r="J166" s="358"/>
      <c r="K166" s="359"/>
      <c r="L166" s="359"/>
      <c r="M166" s="359"/>
      <c r="N166" s="359"/>
      <c r="O166" s="359"/>
      <c r="P166" s="359"/>
      <c r="Q166" s="359"/>
      <c r="R166" s="360"/>
      <c r="S166" s="293"/>
      <c r="T166" s="293"/>
      <c r="U166" s="293"/>
      <c r="V166" s="293"/>
      <c r="W166" s="293"/>
      <c r="X166" s="293"/>
      <c r="Y166" s="293"/>
      <c r="Z166" s="358"/>
      <c r="AA166" s="359"/>
      <c r="AB166" s="359"/>
      <c r="AC166" s="359"/>
      <c r="AD166" s="359"/>
      <c r="AE166" s="359"/>
      <c r="AF166" s="359"/>
      <c r="AG166" s="359"/>
      <c r="AH166" s="359"/>
      <c r="AI166" s="360"/>
      <c r="AJ166" s="288"/>
      <c r="AK166" s="288"/>
      <c r="AL166" s="288"/>
      <c r="AM166" s="288"/>
      <c r="AN166" s="302"/>
      <c r="AO166" s="287" t="s">
        <v>20</v>
      </c>
      <c r="AP166" s="288"/>
      <c r="AQ166" s="288"/>
      <c r="AR166" s="288"/>
      <c r="AU166" s="290"/>
      <c r="AV166" s="290"/>
      <c r="BC166" s="291"/>
      <c r="BD166" s="291"/>
    </row>
    <row r="167" spans="1:56" s="289" customFormat="1" ht="12" customHeight="1" x14ac:dyDescent="0.25">
      <c r="A167" s="229" t="s">
        <v>135</v>
      </c>
      <c r="B167" s="187"/>
      <c r="C167" s="190" t="s">
        <v>8</v>
      </c>
      <c r="D167" s="350" t="s">
        <v>134</v>
      </c>
      <c r="E167" s="351"/>
      <c r="F167" s="351"/>
      <c r="G167" s="352"/>
      <c r="H167" s="230"/>
      <c r="I167" s="292"/>
      <c r="J167" s="361"/>
      <c r="K167" s="362"/>
      <c r="L167" s="362"/>
      <c r="M167" s="362"/>
      <c r="N167" s="362"/>
      <c r="O167" s="362"/>
      <c r="P167" s="362"/>
      <c r="Q167" s="362"/>
      <c r="R167" s="363"/>
      <c r="S167" s="293"/>
      <c r="T167" s="293"/>
      <c r="U167" s="293"/>
      <c r="V167" s="293"/>
      <c r="W167" s="293"/>
      <c r="X167" s="293"/>
      <c r="Y167" s="293"/>
      <c r="Z167" s="361"/>
      <c r="AA167" s="362"/>
      <c r="AB167" s="362"/>
      <c r="AC167" s="362"/>
      <c r="AD167" s="362"/>
      <c r="AE167" s="362"/>
      <c r="AF167" s="362"/>
      <c r="AG167" s="362"/>
      <c r="AH167" s="362"/>
      <c r="AI167" s="363"/>
      <c r="AJ167" s="288"/>
      <c r="AK167" s="288"/>
      <c r="AL167" s="288"/>
      <c r="AM167" s="288"/>
      <c r="AN167" s="302"/>
      <c r="AO167" s="287" t="s">
        <v>24</v>
      </c>
      <c r="AP167" s="288"/>
      <c r="AQ167" s="288"/>
      <c r="AR167" s="288"/>
      <c r="AU167" s="290"/>
      <c r="AV167" s="290"/>
      <c r="BC167" s="291"/>
      <c r="BD167" s="291"/>
    </row>
    <row r="168" spans="1:56" s="289" customFormat="1" ht="12" customHeight="1" x14ac:dyDescent="0.25">
      <c r="A168" s="229" t="s">
        <v>99</v>
      </c>
      <c r="B168" s="187"/>
      <c r="C168" s="191" t="s">
        <v>6</v>
      </c>
      <c r="D168" s="350" t="s">
        <v>136</v>
      </c>
      <c r="E168" s="351"/>
      <c r="F168" s="351"/>
      <c r="G168" s="352"/>
      <c r="H168" s="230"/>
      <c r="I168" s="294"/>
      <c r="J168" s="361"/>
      <c r="K168" s="362"/>
      <c r="L168" s="362"/>
      <c r="M168" s="362"/>
      <c r="N168" s="362"/>
      <c r="O168" s="362"/>
      <c r="P168" s="362"/>
      <c r="Q168" s="362"/>
      <c r="R168" s="363"/>
      <c r="S168" s="293"/>
      <c r="T168" s="293"/>
      <c r="U168" s="293"/>
      <c r="V168" s="293"/>
      <c r="W168" s="293"/>
      <c r="X168" s="293"/>
      <c r="Y168" s="293"/>
      <c r="Z168" s="361"/>
      <c r="AA168" s="362"/>
      <c r="AB168" s="362"/>
      <c r="AC168" s="362"/>
      <c r="AD168" s="362"/>
      <c r="AE168" s="362"/>
      <c r="AF168" s="362"/>
      <c r="AG168" s="362"/>
      <c r="AH168" s="362"/>
      <c r="AI168" s="363"/>
      <c r="AJ168" s="288"/>
      <c r="AK168" s="288"/>
      <c r="AL168" s="288"/>
      <c r="AM168" s="288"/>
      <c r="AN168" s="302"/>
      <c r="AO168" s="287" t="s">
        <v>52</v>
      </c>
      <c r="AP168" s="288"/>
      <c r="AQ168" s="288"/>
      <c r="AR168" s="288"/>
      <c r="AU168" s="290"/>
      <c r="AV168" s="290"/>
      <c r="BC168" s="291"/>
      <c r="BD168" s="291"/>
    </row>
    <row r="169" spans="1:56" s="289" customFormat="1" ht="12" customHeight="1" thickBot="1" x14ac:dyDescent="0.3">
      <c r="A169" s="229" t="s">
        <v>8</v>
      </c>
      <c r="B169" s="187"/>
      <c r="C169" s="192" t="s">
        <v>73</v>
      </c>
      <c r="D169" s="350" t="s">
        <v>157</v>
      </c>
      <c r="E169" s="351"/>
      <c r="F169" s="351"/>
      <c r="G169" s="352"/>
      <c r="H169" s="230"/>
      <c r="I169" s="294"/>
      <c r="J169" s="361"/>
      <c r="K169" s="362"/>
      <c r="L169" s="362"/>
      <c r="M169" s="362"/>
      <c r="N169" s="362"/>
      <c r="O169" s="362"/>
      <c r="P169" s="362"/>
      <c r="Q169" s="362"/>
      <c r="R169" s="363"/>
      <c r="S169" s="293"/>
      <c r="T169" s="295"/>
      <c r="U169" s="293"/>
      <c r="V169" s="293"/>
      <c r="W169" s="293"/>
      <c r="X169" s="293"/>
      <c r="Y169" s="293"/>
      <c r="Z169" s="361"/>
      <c r="AA169" s="362"/>
      <c r="AB169" s="362"/>
      <c r="AC169" s="362"/>
      <c r="AD169" s="362"/>
      <c r="AE169" s="362"/>
      <c r="AF169" s="362"/>
      <c r="AG169" s="362"/>
      <c r="AH169" s="362"/>
      <c r="AI169" s="363"/>
      <c r="AJ169" s="288"/>
      <c r="AK169" s="288"/>
      <c r="AL169" s="288"/>
      <c r="AM169" s="288"/>
      <c r="AN169" s="296"/>
      <c r="AO169" s="297"/>
      <c r="AP169" s="297"/>
      <c r="AQ169" s="297"/>
      <c r="AR169" s="297"/>
      <c r="BC169" s="291"/>
      <c r="BD169" s="291"/>
    </row>
    <row r="170" spans="1:56" s="289" customFormat="1" ht="12" customHeight="1" thickTop="1" x14ac:dyDescent="0.25">
      <c r="A170" s="229" t="s">
        <v>97</v>
      </c>
      <c r="B170" s="187"/>
      <c r="C170" s="193"/>
      <c r="D170" s="350" t="s">
        <v>137</v>
      </c>
      <c r="E170" s="351"/>
      <c r="F170" s="351"/>
      <c r="G170" s="352"/>
      <c r="H170" s="230"/>
      <c r="I170" s="294"/>
      <c r="J170" s="361"/>
      <c r="K170" s="362"/>
      <c r="L170" s="362"/>
      <c r="M170" s="362"/>
      <c r="N170" s="362"/>
      <c r="O170" s="362"/>
      <c r="P170" s="362"/>
      <c r="Q170" s="362"/>
      <c r="R170" s="363"/>
      <c r="S170" s="293"/>
      <c r="T170" s="293"/>
      <c r="U170" s="293"/>
      <c r="V170" s="293"/>
      <c r="W170" s="293"/>
      <c r="X170" s="293"/>
      <c r="Y170" s="293"/>
      <c r="Z170" s="361"/>
      <c r="AA170" s="362"/>
      <c r="AB170" s="362"/>
      <c r="AC170" s="362"/>
      <c r="AD170" s="362"/>
      <c r="AE170" s="362"/>
      <c r="AF170" s="362"/>
      <c r="AG170" s="362"/>
      <c r="AH170" s="362"/>
      <c r="AI170" s="363"/>
      <c r="AJ170" s="293"/>
      <c r="AK170" s="293"/>
      <c r="AL170" s="293"/>
      <c r="AM170" s="293"/>
      <c r="AN170" s="296"/>
      <c r="AO170" s="297"/>
      <c r="AP170" s="297"/>
      <c r="AQ170" s="297"/>
      <c r="AR170" s="297"/>
      <c r="BC170" s="291"/>
      <c r="BD170" s="291"/>
    </row>
    <row r="171" spans="1:56" s="289" customFormat="1" ht="12" customHeight="1" x14ac:dyDescent="0.25">
      <c r="A171" s="229" t="s">
        <v>138</v>
      </c>
      <c r="B171" s="187"/>
      <c r="C171" s="193"/>
      <c r="D171" s="350" t="s">
        <v>139</v>
      </c>
      <c r="E171" s="351"/>
      <c r="F171" s="351"/>
      <c r="G171" s="352"/>
      <c r="H171" s="230"/>
      <c r="I171" s="294"/>
      <c r="J171" s="361"/>
      <c r="K171" s="362"/>
      <c r="L171" s="362"/>
      <c r="M171" s="362"/>
      <c r="N171" s="362"/>
      <c r="O171" s="362"/>
      <c r="P171" s="362"/>
      <c r="Q171" s="362"/>
      <c r="R171" s="363"/>
      <c r="S171" s="293"/>
      <c r="T171" s="293"/>
      <c r="U171" s="293"/>
      <c r="V171" s="293"/>
      <c r="W171" s="293"/>
      <c r="X171" s="293"/>
      <c r="Y171" s="293"/>
      <c r="Z171" s="361"/>
      <c r="AA171" s="362"/>
      <c r="AB171" s="362"/>
      <c r="AC171" s="362"/>
      <c r="AD171" s="362"/>
      <c r="AE171" s="362"/>
      <c r="AF171" s="362"/>
      <c r="AG171" s="362"/>
      <c r="AH171" s="362"/>
      <c r="AI171" s="363"/>
      <c r="AJ171" s="293"/>
      <c r="AK171" s="293"/>
      <c r="AL171" s="293"/>
      <c r="AM171" s="293"/>
      <c r="AN171" s="296"/>
      <c r="AO171" s="297"/>
      <c r="AP171" s="297"/>
      <c r="AQ171" s="297"/>
      <c r="AR171" s="297"/>
      <c r="BC171" s="291"/>
      <c r="BD171" s="291"/>
    </row>
    <row r="172" spans="1:56" s="289" customFormat="1" ht="12" customHeight="1" x14ac:dyDescent="0.25">
      <c r="A172" s="229" t="s">
        <v>140</v>
      </c>
      <c r="B172" s="193"/>
      <c r="C172" s="193"/>
      <c r="D172" s="350" t="s">
        <v>141</v>
      </c>
      <c r="E172" s="351"/>
      <c r="F172" s="351"/>
      <c r="G172" s="352"/>
      <c r="H172" s="230"/>
      <c r="I172" s="294"/>
      <c r="J172" s="361"/>
      <c r="K172" s="362"/>
      <c r="L172" s="362"/>
      <c r="M172" s="362"/>
      <c r="N172" s="362"/>
      <c r="O172" s="362"/>
      <c r="P172" s="362"/>
      <c r="Q172" s="362"/>
      <c r="R172" s="363"/>
      <c r="S172" s="293"/>
      <c r="T172" s="293"/>
      <c r="U172" s="293"/>
      <c r="V172" s="293"/>
      <c r="W172" s="293"/>
      <c r="X172" s="293"/>
      <c r="Y172" s="293"/>
      <c r="Z172" s="361"/>
      <c r="AA172" s="362"/>
      <c r="AB172" s="362"/>
      <c r="AC172" s="362"/>
      <c r="AD172" s="362"/>
      <c r="AE172" s="362"/>
      <c r="AF172" s="362"/>
      <c r="AG172" s="362"/>
      <c r="AH172" s="362"/>
      <c r="AI172" s="363"/>
      <c r="AJ172" s="293"/>
      <c r="AK172" s="293"/>
      <c r="AL172" s="293"/>
      <c r="AM172" s="293"/>
      <c r="AN172" s="296"/>
      <c r="AO172" s="297"/>
      <c r="AP172" s="297"/>
      <c r="AQ172" s="297"/>
      <c r="AR172" s="297"/>
      <c r="BC172" s="291"/>
      <c r="BD172" s="291"/>
    </row>
    <row r="173" spans="1:56" s="289" customFormat="1" ht="12" customHeight="1" thickBot="1" x14ac:dyDescent="0.3">
      <c r="A173" s="229" t="s">
        <v>98</v>
      </c>
      <c r="B173" s="193"/>
      <c r="C173" s="193"/>
      <c r="D173" s="350" t="s">
        <v>142</v>
      </c>
      <c r="E173" s="351"/>
      <c r="F173" s="351"/>
      <c r="G173" s="352"/>
      <c r="H173" s="27"/>
      <c r="I173" s="294"/>
      <c r="J173" s="364"/>
      <c r="K173" s="365"/>
      <c r="L173" s="365"/>
      <c r="M173" s="365"/>
      <c r="N173" s="365"/>
      <c r="O173" s="365"/>
      <c r="P173" s="365"/>
      <c r="Q173" s="365"/>
      <c r="R173" s="366"/>
      <c r="S173" s="293"/>
      <c r="T173" s="293"/>
      <c r="U173" s="293"/>
      <c r="V173" s="293"/>
      <c r="W173" s="293"/>
      <c r="X173" s="293"/>
      <c r="Y173" s="293"/>
      <c r="Z173" s="364"/>
      <c r="AA173" s="365"/>
      <c r="AB173" s="365"/>
      <c r="AC173" s="365"/>
      <c r="AD173" s="365"/>
      <c r="AE173" s="365"/>
      <c r="AF173" s="365"/>
      <c r="AG173" s="365"/>
      <c r="AH173" s="365"/>
      <c r="AI173" s="366"/>
      <c r="AJ173" s="293"/>
      <c r="AK173" s="293"/>
      <c r="AL173" s="293"/>
      <c r="AM173" s="293"/>
      <c r="AN173" s="296"/>
      <c r="AO173" s="297"/>
      <c r="AP173" s="297"/>
      <c r="AQ173" s="297"/>
      <c r="AR173" s="297"/>
      <c r="BC173" s="291"/>
      <c r="BD173" s="291"/>
    </row>
    <row r="174" spans="1:56" ht="12" customHeight="1" x14ac:dyDescent="0.25">
      <c r="A174" s="229" t="s">
        <v>96</v>
      </c>
      <c r="B174" s="193"/>
      <c r="C174" s="193"/>
      <c r="D174" s="350" t="s">
        <v>143</v>
      </c>
      <c r="E174" s="351"/>
      <c r="F174" s="351"/>
      <c r="G174" s="352"/>
      <c r="I174" s="294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  <c r="X174" s="293"/>
      <c r="Y174" s="293"/>
      <c r="Z174" s="293"/>
      <c r="AA174" s="282"/>
      <c r="AB174" s="282"/>
      <c r="AC174" s="282"/>
      <c r="AD174" s="282"/>
      <c r="AE174" s="282"/>
      <c r="AF174" s="282"/>
      <c r="AG174" s="282"/>
      <c r="AH174" s="282"/>
      <c r="AI174" s="293"/>
      <c r="AJ174" s="293"/>
      <c r="AK174" s="293"/>
      <c r="AL174" s="293"/>
      <c r="AM174" s="293"/>
      <c r="AN174" s="296"/>
      <c r="BC174" s="224"/>
      <c r="BD174" s="224"/>
    </row>
    <row r="175" spans="1:56" ht="12" customHeight="1" thickBot="1" x14ac:dyDescent="0.3">
      <c r="A175" s="234" t="s">
        <v>73</v>
      </c>
      <c r="B175" s="163"/>
      <c r="C175" s="163"/>
      <c r="D175" s="353" t="s">
        <v>159</v>
      </c>
      <c r="E175" s="354"/>
      <c r="F175" s="354"/>
      <c r="G175" s="355"/>
      <c r="H175" s="27" t="s">
        <v>925</v>
      </c>
      <c r="I175" s="299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0"/>
      <c r="Z175" s="300"/>
      <c r="AA175" s="300"/>
      <c r="AB175" s="300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1"/>
      <c r="BC175" s="224"/>
      <c r="BD175" s="224"/>
    </row>
    <row r="176" spans="1:56" hidden="1" x14ac:dyDescent="0.2">
      <c r="A176" s="162"/>
      <c r="B176" s="162"/>
      <c r="C176" s="162"/>
      <c r="D176" s="162"/>
      <c r="E176" s="162"/>
      <c r="F176" s="235"/>
    </row>
  </sheetData>
  <mergeCells count="40">
    <mergeCell ref="D173:G173"/>
    <mergeCell ref="D175:G175"/>
    <mergeCell ref="I10:AM10"/>
    <mergeCell ref="F10:F12"/>
    <mergeCell ref="D171:G171"/>
    <mergeCell ref="D174:G174"/>
    <mergeCell ref="D172:G172"/>
    <mergeCell ref="J166:R173"/>
    <mergeCell ref="Z166:AI173"/>
    <mergeCell ref="D169:G169"/>
    <mergeCell ref="D170:G170"/>
    <mergeCell ref="D167:G167"/>
    <mergeCell ref="D168:G168"/>
    <mergeCell ref="D166:G166"/>
    <mergeCell ref="D165:G165"/>
    <mergeCell ref="Y164:AM164"/>
    <mergeCell ref="C11:C12"/>
    <mergeCell ref="B11:B12"/>
    <mergeCell ref="A10:A12"/>
    <mergeCell ref="AN11:AN12"/>
    <mergeCell ref="D10:D12"/>
    <mergeCell ref="E10:E12"/>
    <mergeCell ref="H10:H12"/>
    <mergeCell ref="G10:G12"/>
    <mergeCell ref="AO11:AO12"/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  <mergeCell ref="AG7:AM7"/>
    <mergeCell ref="G5:K5"/>
  </mergeCells>
  <conditionalFormatting sqref="I12:AM12">
    <cfRule type="cellIs" dxfId="124" priority="71" operator="equal">
      <formula>"do."</formula>
    </cfRule>
    <cfRule type="cellIs" dxfId="123" priority="74" operator="equal">
      <formula>"D"</formula>
    </cfRule>
    <cfRule type="containsText" dxfId="122" priority="75" operator="containsText" text="S">
      <formula>NOT(ISERROR(SEARCH("S",I12)))</formula>
    </cfRule>
  </conditionalFormatting>
  <conditionalFormatting sqref="F8:H8 N7:Z7">
    <cfRule type="cellIs" dxfId="121" priority="36" operator="equal">
      <formula>0</formula>
    </cfRule>
  </conditionalFormatting>
  <conditionalFormatting sqref="I14:AN163">
    <cfRule type="cellIs" dxfId="120" priority="31" operator="equal">
      <formula>"F"</formula>
    </cfRule>
    <cfRule type="cellIs" dxfId="119" priority="32" operator="equal">
      <formula>"P"</formula>
    </cfRule>
    <cfRule type="cellIs" dxfId="118" priority="33" operator="equal">
      <formula>"LS"</formula>
    </cfRule>
    <cfRule type="cellIs" dxfId="117" priority="34" operator="equal">
      <formula>"T"</formula>
    </cfRule>
    <cfRule type="cellIs" dxfId="116" priority="35" operator="equal">
      <formula>"I"</formula>
    </cfRule>
  </conditionalFormatting>
  <conditionalFormatting sqref="AC5:AI5">
    <cfRule type="cellIs" dxfId="115" priority="30" operator="equal">
      <formula>0</formula>
    </cfRule>
  </conditionalFormatting>
  <conditionalFormatting sqref="I13:AN163">
    <cfRule type="cellIs" dxfId="114" priority="146" operator="equal">
      <formula>$C$165</formula>
    </cfRule>
    <cfRule type="cellIs" dxfId="113" priority="147" operator="equal">
      <formula>$C$165</formula>
    </cfRule>
  </conditionalFormatting>
  <conditionalFormatting sqref="AN14:AN163 I13:AM163">
    <cfRule type="cellIs" dxfId="112" priority="150" operator="equal">
      <formula>$C$169</formula>
    </cfRule>
    <cfRule type="cellIs" dxfId="111" priority="151" operator="equal">
      <formula>$C$168</formula>
    </cfRule>
    <cfRule type="cellIs" dxfId="110" priority="152" operator="equal">
      <formula>$C$167</formula>
    </cfRule>
    <cfRule type="cellIs" dxfId="109" priority="153" operator="equal">
      <formula>$C$166</formula>
    </cfRule>
    <cfRule type="cellIs" dxfId="108" priority="154" operator="equal">
      <formula>$I$12="S"</formula>
    </cfRule>
    <cfRule type="cellIs" dxfId="107" priority="155" operator="equal">
      <formula>$G$166</formula>
    </cfRule>
  </conditionalFormatting>
  <dataValidations count="5">
    <dataValidation type="list" allowBlank="1" showInputMessage="1" showErrorMessage="1" sqref="G5">
      <formula1>MESES</formula1>
    </dataValidation>
    <dataValidation type="list" allowBlank="1" showInputMessage="1" showErrorMessage="1" sqref="D13 C164:D164 C13:C163">
      <formula1>$B$333:$B$344</formula1>
    </dataValidation>
    <dataValidation type="list" allowBlank="1" showInputMessage="1" showErrorMessage="1" sqref="AC5">
      <formula1>$BG$2:$BG$5</formula1>
    </dataValidation>
    <dataValidation type="list" allowBlank="1" showInputMessage="1" sqref="F14:F163">
      <formula1>$BE$2:$BE$18</formula1>
    </dataValidation>
    <dataValidation type="list" allowBlank="1" showInputMessage="1" showErrorMessage="1" sqref="G14:G163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N13 I13:AJ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EZ183"/>
  <sheetViews>
    <sheetView view="pageBreakPreview" zoomScale="71" zoomScaleNormal="100" zoomScaleSheetLayoutView="71" workbookViewId="0">
      <pane ySplit="12" topLeftCell="A13" activePane="bottomLeft" state="frozen"/>
      <selection pane="bottomLeft" activeCell="P21" sqref="P21"/>
    </sheetView>
  </sheetViews>
  <sheetFormatPr baseColWidth="10" defaultColWidth="0" defaultRowHeight="12.75" x14ac:dyDescent="0.2"/>
  <cols>
    <col min="1" max="1" width="4" style="27" bestFit="1" customWidth="1"/>
    <col min="2" max="2" width="8.28515625" style="27" hidden="1" customWidth="1"/>
    <col min="3" max="3" width="4.28515625" style="27" hidden="1" customWidth="1"/>
    <col min="4" max="4" width="11" style="27" customWidth="1"/>
    <col min="5" max="5" width="36.5703125" style="27" customWidth="1"/>
    <col min="6" max="6" width="10.28515625" style="254" customWidth="1"/>
    <col min="7" max="7" width="10.5703125" style="27" customWidth="1"/>
    <col min="8" max="8" width="9.7109375" style="27" customWidth="1"/>
    <col min="9" max="9" width="2.28515625" style="27" customWidth="1"/>
    <col min="10" max="10" width="13.85546875" style="27" customWidth="1"/>
    <col min="11" max="11" width="2" style="27" customWidth="1"/>
    <col min="12" max="12" width="8" style="27" customWidth="1"/>
    <col min="13" max="13" width="8.28515625" style="27" customWidth="1"/>
    <col min="14" max="14" width="6.5703125" style="27" customWidth="1"/>
    <col min="15" max="15" width="2.5703125" style="27" customWidth="1"/>
    <col min="16" max="16" width="14.140625" style="27" customWidth="1"/>
    <col min="17" max="17" width="2.28515625" style="27" customWidth="1"/>
    <col min="18" max="18" width="9.42578125" style="27" customWidth="1"/>
    <col min="19" max="19" width="2.140625" style="27" customWidth="1"/>
    <col min="20" max="21" width="10.7109375" style="27" customWidth="1"/>
    <col min="22" max="22" width="2" style="27" customWidth="1"/>
    <col min="23" max="23" width="8.85546875" style="27" customWidth="1"/>
    <col min="24" max="24" width="11.140625" style="27" customWidth="1"/>
    <col min="25" max="25" width="2.28515625" style="27" customWidth="1"/>
    <col min="26" max="26" width="11.28515625" style="27" customWidth="1"/>
    <col min="27" max="27" width="1.85546875" style="27" customWidth="1"/>
    <col min="28" max="35" width="3.7109375" style="27" customWidth="1"/>
    <col min="36" max="36" width="13.7109375" style="27" customWidth="1"/>
    <col min="37" max="37" width="4.7109375" style="27" hidden="1" customWidth="1"/>
    <col min="38" max="38" width="6.85546875" style="27" hidden="1" customWidth="1"/>
    <col min="39" max="43" width="0" style="197" hidden="1" customWidth="1"/>
    <col min="44" max="251" width="11.5703125" style="197" hidden="1"/>
    <col min="252" max="252" width="3.28515625" style="197" hidden="1"/>
    <col min="253" max="253" width="30.28515625" style="197" hidden="1"/>
    <col min="254" max="254" width="5" style="197" hidden="1"/>
    <col min="255" max="255" width="5.28515625" style="197" hidden="1"/>
    <col min="256" max="263" width="2.5703125" style="197" hidden="1"/>
    <col min="264" max="264" width="3.5703125" style="197" hidden="1"/>
    <col min="265" max="265" width="3" style="197" hidden="1"/>
    <col min="266" max="266" width="3.42578125" style="197" hidden="1"/>
    <col min="267" max="267" width="3.28515625" style="197" hidden="1"/>
    <col min="268" max="269" width="2.7109375" style="197" hidden="1"/>
    <col min="270" max="270" width="3" style="197" hidden="1"/>
    <col min="271" max="272" width="2.7109375" style="197" hidden="1"/>
    <col min="273" max="273" width="3" style="197" hidden="1"/>
    <col min="274" max="274" width="2.7109375" style="197" hidden="1"/>
    <col min="275" max="275" width="3" style="197" hidden="1"/>
    <col min="276" max="277" width="2.7109375" style="197" hidden="1"/>
    <col min="278" max="279" width="3" style="197" hidden="1"/>
    <col min="280" max="280" width="2.7109375" style="197" hidden="1"/>
    <col min="281" max="281" width="3.42578125" style="197" hidden="1"/>
    <col min="282" max="282" width="2.7109375" style="197" hidden="1"/>
    <col min="283" max="283" width="3" style="197" hidden="1"/>
    <col min="284" max="285" width="3.28515625" style="197" hidden="1"/>
    <col min="286" max="286" width="2.7109375" style="197" hidden="1"/>
    <col min="287" max="287" width="6.5703125" style="197" hidden="1"/>
    <col min="288" max="288" width="20" style="197" hidden="1"/>
    <col min="289" max="507" width="11.5703125" style="197" hidden="1"/>
    <col min="508" max="508" width="3.28515625" style="197" hidden="1"/>
    <col min="509" max="509" width="30.28515625" style="197" hidden="1"/>
    <col min="510" max="510" width="5" style="197" hidden="1"/>
    <col min="511" max="511" width="5.28515625" style="197" hidden="1"/>
    <col min="512" max="519" width="2.5703125" style="197" hidden="1"/>
    <col min="520" max="520" width="3.5703125" style="197" hidden="1"/>
    <col min="521" max="521" width="3" style="197" hidden="1"/>
    <col min="522" max="522" width="3.42578125" style="197" hidden="1"/>
    <col min="523" max="523" width="3.28515625" style="197" hidden="1"/>
    <col min="524" max="525" width="2.7109375" style="197" hidden="1"/>
    <col min="526" max="526" width="3" style="197" hidden="1"/>
    <col min="527" max="528" width="2.7109375" style="197" hidden="1"/>
    <col min="529" max="529" width="3" style="197" hidden="1"/>
    <col min="530" max="530" width="2.7109375" style="197" hidden="1"/>
    <col min="531" max="531" width="3" style="197" hidden="1"/>
    <col min="532" max="533" width="2.7109375" style="197" hidden="1"/>
    <col min="534" max="535" width="3" style="197" hidden="1"/>
    <col min="536" max="536" width="2.7109375" style="197" hidden="1"/>
    <col min="537" max="537" width="3.42578125" style="197" hidden="1"/>
    <col min="538" max="538" width="2.7109375" style="197" hidden="1"/>
    <col min="539" max="539" width="3" style="197" hidden="1"/>
    <col min="540" max="541" width="3.28515625" style="197" hidden="1"/>
    <col min="542" max="542" width="2.7109375" style="197" hidden="1"/>
    <col min="543" max="543" width="6.5703125" style="197" hidden="1"/>
    <col min="544" max="544" width="20" style="197" hidden="1"/>
    <col min="545" max="763" width="11.5703125" style="197" hidden="1"/>
    <col min="764" max="764" width="3.28515625" style="197" hidden="1"/>
    <col min="765" max="765" width="30.28515625" style="197" hidden="1"/>
    <col min="766" max="766" width="5" style="197" hidden="1"/>
    <col min="767" max="767" width="5.28515625" style="197" hidden="1"/>
    <col min="768" max="775" width="2.5703125" style="197" hidden="1"/>
    <col min="776" max="776" width="3.5703125" style="197" hidden="1"/>
    <col min="777" max="777" width="3" style="197" hidden="1"/>
    <col min="778" max="778" width="3.42578125" style="197" hidden="1"/>
    <col min="779" max="779" width="3.28515625" style="197" hidden="1"/>
    <col min="780" max="781" width="2.7109375" style="197" hidden="1"/>
    <col min="782" max="782" width="3" style="197" hidden="1"/>
    <col min="783" max="784" width="2.7109375" style="197" hidden="1"/>
    <col min="785" max="785" width="3" style="197" hidden="1"/>
    <col min="786" max="786" width="2.7109375" style="197" hidden="1"/>
    <col min="787" max="787" width="3" style="197" hidden="1"/>
    <col min="788" max="789" width="2.7109375" style="197" hidden="1"/>
    <col min="790" max="791" width="3" style="197" hidden="1"/>
    <col min="792" max="792" width="2.7109375" style="197" hidden="1"/>
    <col min="793" max="793" width="3.42578125" style="197" hidden="1"/>
    <col min="794" max="794" width="2.7109375" style="197" hidden="1"/>
    <col min="795" max="795" width="3" style="197" hidden="1"/>
    <col min="796" max="797" width="3.28515625" style="197" hidden="1"/>
    <col min="798" max="798" width="2.7109375" style="197" hidden="1"/>
    <col min="799" max="799" width="6.5703125" style="197" hidden="1"/>
    <col min="800" max="800" width="20" style="197" hidden="1"/>
    <col min="801" max="1019" width="11.5703125" style="197" hidden="1"/>
    <col min="1020" max="1020" width="3.28515625" style="197" hidden="1"/>
    <col min="1021" max="1021" width="30.28515625" style="197" hidden="1"/>
    <col min="1022" max="1022" width="5" style="197" hidden="1"/>
    <col min="1023" max="1023" width="5.28515625" style="197" hidden="1"/>
    <col min="1024" max="1031" width="2.5703125" style="197" hidden="1"/>
    <col min="1032" max="1032" width="3.5703125" style="197" hidden="1"/>
    <col min="1033" max="1033" width="3" style="197" hidden="1"/>
    <col min="1034" max="1034" width="3.42578125" style="197" hidden="1"/>
    <col min="1035" max="1035" width="3.28515625" style="197" hidden="1"/>
    <col min="1036" max="1037" width="2.7109375" style="197" hidden="1"/>
    <col min="1038" max="1038" width="3" style="197" hidden="1"/>
    <col min="1039" max="1040" width="2.7109375" style="197" hidden="1"/>
    <col min="1041" max="1041" width="3" style="197" hidden="1"/>
    <col min="1042" max="1042" width="2.7109375" style="197" hidden="1"/>
    <col min="1043" max="1043" width="3" style="197" hidden="1"/>
    <col min="1044" max="1045" width="2.7109375" style="197" hidden="1"/>
    <col min="1046" max="1047" width="3" style="197" hidden="1"/>
    <col min="1048" max="1048" width="2.7109375" style="197" hidden="1"/>
    <col min="1049" max="1049" width="3.42578125" style="197" hidden="1"/>
    <col min="1050" max="1050" width="2.7109375" style="197" hidden="1"/>
    <col min="1051" max="1051" width="3" style="197" hidden="1"/>
    <col min="1052" max="1053" width="3.28515625" style="197" hidden="1"/>
    <col min="1054" max="1054" width="2.7109375" style="197" hidden="1"/>
    <col min="1055" max="1055" width="6.5703125" style="197" hidden="1"/>
    <col min="1056" max="1056" width="20" style="197" hidden="1"/>
    <col min="1057" max="1275" width="11.5703125" style="197" hidden="1"/>
    <col min="1276" max="1276" width="3.28515625" style="197" hidden="1"/>
    <col min="1277" max="1277" width="30.28515625" style="197" hidden="1"/>
    <col min="1278" max="1278" width="5" style="197" hidden="1"/>
    <col min="1279" max="1279" width="5.28515625" style="197" hidden="1"/>
    <col min="1280" max="1287" width="2.5703125" style="197" hidden="1"/>
    <col min="1288" max="1288" width="3.5703125" style="197" hidden="1"/>
    <col min="1289" max="1289" width="3" style="197" hidden="1"/>
    <col min="1290" max="1290" width="3.42578125" style="197" hidden="1"/>
    <col min="1291" max="1291" width="3.28515625" style="197" hidden="1"/>
    <col min="1292" max="1293" width="2.7109375" style="197" hidden="1"/>
    <col min="1294" max="1294" width="3" style="197" hidden="1"/>
    <col min="1295" max="1296" width="2.7109375" style="197" hidden="1"/>
    <col min="1297" max="1297" width="3" style="197" hidden="1"/>
    <col min="1298" max="1298" width="2.7109375" style="197" hidden="1"/>
    <col min="1299" max="1299" width="3" style="197" hidden="1"/>
    <col min="1300" max="1301" width="2.7109375" style="197" hidden="1"/>
    <col min="1302" max="1303" width="3" style="197" hidden="1"/>
    <col min="1304" max="1304" width="2.7109375" style="197" hidden="1"/>
    <col min="1305" max="1305" width="3.42578125" style="197" hidden="1"/>
    <col min="1306" max="1306" width="2.7109375" style="197" hidden="1"/>
    <col min="1307" max="1307" width="3" style="197" hidden="1"/>
    <col min="1308" max="1309" width="3.28515625" style="197" hidden="1"/>
    <col min="1310" max="1310" width="2.7109375" style="197" hidden="1"/>
    <col min="1311" max="1311" width="6.5703125" style="197" hidden="1"/>
    <col min="1312" max="1312" width="20" style="197" hidden="1"/>
    <col min="1313" max="1531" width="11.5703125" style="197" hidden="1"/>
    <col min="1532" max="1532" width="3.28515625" style="197" hidden="1"/>
    <col min="1533" max="1533" width="30.28515625" style="197" hidden="1"/>
    <col min="1534" max="1534" width="5" style="197" hidden="1"/>
    <col min="1535" max="1535" width="5.28515625" style="197" hidden="1"/>
    <col min="1536" max="1543" width="2.5703125" style="197" hidden="1"/>
    <col min="1544" max="1544" width="3.5703125" style="197" hidden="1"/>
    <col min="1545" max="1545" width="3" style="197" hidden="1"/>
    <col min="1546" max="1546" width="3.42578125" style="197" hidden="1"/>
    <col min="1547" max="1547" width="3.28515625" style="197" hidden="1"/>
    <col min="1548" max="1549" width="2.7109375" style="197" hidden="1"/>
    <col min="1550" max="1550" width="3" style="197" hidden="1"/>
    <col min="1551" max="1552" width="2.7109375" style="197" hidden="1"/>
    <col min="1553" max="1553" width="3" style="197" hidden="1"/>
    <col min="1554" max="1554" width="2.7109375" style="197" hidden="1"/>
    <col min="1555" max="1555" width="3" style="197" hidden="1"/>
    <col min="1556" max="1557" width="2.7109375" style="197" hidden="1"/>
    <col min="1558" max="1559" width="3" style="197" hidden="1"/>
    <col min="1560" max="1560" width="2.7109375" style="197" hidden="1"/>
    <col min="1561" max="1561" width="3.42578125" style="197" hidden="1"/>
    <col min="1562" max="1562" width="2.7109375" style="197" hidden="1"/>
    <col min="1563" max="1563" width="3" style="197" hidden="1"/>
    <col min="1564" max="1565" width="3.28515625" style="197" hidden="1"/>
    <col min="1566" max="1566" width="2.7109375" style="197" hidden="1"/>
    <col min="1567" max="1567" width="6.5703125" style="197" hidden="1"/>
    <col min="1568" max="1568" width="20" style="197" hidden="1"/>
    <col min="1569" max="1787" width="11.5703125" style="197" hidden="1"/>
    <col min="1788" max="1788" width="3.28515625" style="197" hidden="1"/>
    <col min="1789" max="1789" width="30.28515625" style="197" hidden="1"/>
    <col min="1790" max="1790" width="5" style="197" hidden="1"/>
    <col min="1791" max="1791" width="5.28515625" style="197" hidden="1"/>
    <col min="1792" max="1799" width="2.5703125" style="197" hidden="1"/>
    <col min="1800" max="1800" width="3.5703125" style="197" hidden="1"/>
    <col min="1801" max="1801" width="3" style="197" hidden="1"/>
    <col min="1802" max="1802" width="3.42578125" style="197" hidden="1"/>
    <col min="1803" max="1803" width="3.28515625" style="197" hidden="1"/>
    <col min="1804" max="1805" width="2.7109375" style="197" hidden="1"/>
    <col min="1806" max="1806" width="3" style="197" hidden="1"/>
    <col min="1807" max="1808" width="2.7109375" style="197" hidden="1"/>
    <col min="1809" max="1809" width="3" style="197" hidden="1"/>
    <col min="1810" max="1810" width="2.7109375" style="197" hidden="1"/>
    <col min="1811" max="1811" width="3" style="197" hidden="1"/>
    <col min="1812" max="1813" width="2.7109375" style="197" hidden="1"/>
    <col min="1814" max="1815" width="3" style="197" hidden="1"/>
    <col min="1816" max="1816" width="2.7109375" style="197" hidden="1"/>
    <col min="1817" max="1817" width="3.42578125" style="197" hidden="1"/>
    <col min="1818" max="1818" width="2.7109375" style="197" hidden="1"/>
    <col min="1819" max="1819" width="3" style="197" hidden="1"/>
    <col min="1820" max="1821" width="3.28515625" style="197" hidden="1"/>
    <col min="1822" max="1822" width="2.7109375" style="197" hidden="1"/>
    <col min="1823" max="1823" width="6.5703125" style="197" hidden="1"/>
    <col min="1824" max="1824" width="20" style="197" hidden="1"/>
    <col min="1825" max="2043" width="11.5703125" style="197" hidden="1"/>
    <col min="2044" max="2044" width="3.28515625" style="197" hidden="1"/>
    <col min="2045" max="2045" width="30.28515625" style="197" hidden="1"/>
    <col min="2046" max="2046" width="5" style="197" hidden="1"/>
    <col min="2047" max="2047" width="5.28515625" style="197" hidden="1"/>
    <col min="2048" max="2055" width="2.5703125" style="197" hidden="1"/>
    <col min="2056" max="2056" width="3.5703125" style="197" hidden="1"/>
    <col min="2057" max="2057" width="3" style="197" hidden="1"/>
    <col min="2058" max="2058" width="3.42578125" style="197" hidden="1"/>
    <col min="2059" max="2059" width="3.28515625" style="197" hidden="1"/>
    <col min="2060" max="2061" width="2.7109375" style="197" hidden="1"/>
    <col min="2062" max="2062" width="3" style="197" hidden="1"/>
    <col min="2063" max="2064" width="2.7109375" style="197" hidden="1"/>
    <col min="2065" max="2065" width="3" style="197" hidden="1"/>
    <col min="2066" max="2066" width="2.7109375" style="197" hidden="1"/>
    <col min="2067" max="2067" width="3" style="197" hidden="1"/>
    <col min="2068" max="2069" width="2.7109375" style="197" hidden="1"/>
    <col min="2070" max="2071" width="3" style="197" hidden="1"/>
    <col min="2072" max="2072" width="2.7109375" style="197" hidden="1"/>
    <col min="2073" max="2073" width="3.42578125" style="197" hidden="1"/>
    <col min="2074" max="2074" width="2.7109375" style="197" hidden="1"/>
    <col min="2075" max="2075" width="3" style="197" hidden="1"/>
    <col min="2076" max="2077" width="3.28515625" style="197" hidden="1"/>
    <col min="2078" max="2078" width="2.7109375" style="197" hidden="1"/>
    <col min="2079" max="2079" width="6.5703125" style="197" hidden="1"/>
    <col min="2080" max="2080" width="20" style="197" hidden="1"/>
    <col min="2081" max="2299" width="11.5703125" style="197" hidden="1"/>
    <col min="2300" max="2300" width="3.28515625" style="197" hidden="1"/>
    <col min="2301" max="2301" width="30.28515625" style="197" hidden="1"/>
    <col min="2302" max="2302" width="5" style="197" hidden="1"/>
    <col min="2303" max="2303" width="5.28515625" style="197" hidden="1"/>
    <col min="2304" max="2311" width="2.5703125" style="197" hidden="1"/>
    <col min="2312" max="2312" width="3.5703125" style="197" hidden="1"/>
    <col min="2313" max="2313" width="3" style="197" hidden="1"/>
    <col min="2314" max="2314" width="3.42578125" style="197" hidden="1"/>
    <col min="2315" max="2315" width="3.28515625" style="197" hidden="1"/>
    <col min="2316" max="2317" width="2.7109375" style="197" hidden="1"/>
    <col min="2318" max="2318" width="3" style="197" hidden="1"/>
    <col min="2319" max="2320" width="2.7109375" style="197" hidden="1"/>
    <col min="2321" max="2321" width="3" style="197" hidden="1"/>
    <col min="2322" max="2322" width="2.7109375" style="197" hidden="1"/>
    <col min="2323" max="2323" width="3" style="197" hidden="1"/>
    <col min="2324" max="2325" width="2.7109375" style="197" hidden="1"/>
    <col min="2326" max="2327" width="3" style="197" hidden="1"/>
    <col min="2328" max="2328" width="2.7109375" style="197" hidden="1"/>
    <col min="2329" max="2329" width="3.42578125" style="197" hidden="1"/>
    <col min="2330" max="2330" width="2.7109375" style="197" hidden="1"/>
    <col min="2331" max="2331" width="3" style="197" hidden="1"/>
    <col min="2332" max="2333" width="3.28515625" style="197" hidden="1"/>
    <col min="2334" max="2334" width="2.7109375" style="197" hidden="1"/>
    <col min="2335" max="2335" width="6.5703125" style="197" hidden="1"/>
    <col min="2336" max="2336" width="20" style="197" hidden="1"/>
    <col min="2337" max="2555" width="11.5703125" style="197" hidden="1"/>
    <col min="2556" max="2556" width="3.28515625" style="197" hidden="1"/>
    <col min="2557" max="2557" width="30.28515625" style="197" hidden="1"/>
    <col min="2558" max="2558" width="5" style="197" hidden="1"/>
    <col min="2559" max="2559" width="5.28515625" style="197" hidden="1"/>
    <col min="2560" max="2567" width="2.5703125" style="197" hidden="1"/>
    <col min="2568" max="2568" width="3.5703125" style="197" hidden="1"/>
    <col min="2569" max="2569" width="3" style="197" hidden="1"/>
    <col min="2570" max="2570" width="3.42578125" style="197" hidden="1"/>
    <col min="2571" max="2571" width="3.28515625" style="197" hidden="1"/>
    <col min="2572" max="2573" width="2.7109375" style="197" hidden="1"/>
    <col min="2574" max="2574" width="3" style="197" hidden="1"/>
    <col min="2575" max="2576" width="2.7109375" style="197" hidden="1"/>
    <col min="2577" max="2577" width="3" style="197" hidden="1"/>
    <col min="2578" max="2578" width="2.7109375" style="197" hidden="1"/>
    <col min="2579" max="2579" width="3" style="197" hidden="1"/>
    <col min="2580" max="2581" width="2.7109375" style="197" hidden="1"/>
    <col min="2582" max="2583" width="3" style="197" hidden="1"/>
    <col min="2584" max="2584" width="2.7109375" style="197" hidden="1"/>
    <col min="2585" max="2585" width="3.42578125" style="197" hidden="1"/>
    <col min="2586" max="2586" width="2.7109375" style="197" hidden="1"/>
    <col min="2587" max="2587" width="3" style="197" hidden="1"/>
    <col min="2588" max="2589" width="3.28515625" style="197" hidden="1"/>
    <col min="2590" max="2590" width="2.7109375" style="197" hidden="1"/>
    <col min="2591" max="2591" width="6.5703125" style="197" hidden="1"/>
    <col min="2592" max="2592" width="20" style="197" hidden="1"/>
    <col min="2593" max="2811" width="11.5703125" style="197" hidden="1"/>
    <col min="2812" max="2812" width="3.28515625" style="197" hidden="1"/>
    <col min="2813" max="2813" width="30.28515625" style="197" hidden="1"/>
    <col min="2814" max="2814" width="5" style="197" hidden="1"/>
    <col min="2815" max="2815" width="5.28515625" style="197" hidden="1"/>
    <col min="2816" max="2823" width="2.5703125" style="197" hidden="1"/>
    <col min="2824" max="2824" width="3.5703125" style="197" hidden="1"/>
    <col min="2825" max="2825" width="3" style="197" hidden="1"/>
    <col min="2826" max="2826" width="3.42578125" style="197" hidden="1"/>
    <col min="2827" max="2827" width="3.28515625" style="197" hidden="1"/>
    <col min="2828" max="2829" width="2.7109375" style="197" hidden="1"/>
    <col min="2830" max="2830" width="3" style="197" hidden="1"/>
    <col min="2831" max="2832" width="2.7109375" style="197" hidden="1"/>
    <col min="2833" max="2833" width="3" style="197" hidden="1"/>
    <col min="2834" max="2834" width="2.7109375" style="197" hidden="1"/>
    <col min="2835" max="2835" width="3" style="197" hidden="1"/>
    <col min="2836" max="2837" width="2.7109375" style="197" hidden="1"/>
    <col min="2838" max="2839" width="3" style="197" hidden="1"/>
    <col min="2840" max="2840" width="2.7109375" style="197" hidden="1"/>
    <col min="2841" max="2841" width="3.42578125" style="197" hidden="1"/>
    <col min="2842" max="2842" width="2.7109375" style="197" hidden="1"/>
    <col min="2843" max="2843" width="3" style="197" hidden="1"/>
    <col min="2844" max="2845" width="3.28515625" style="197" hidden="1"/>
    <col min="2846" max="2846" width="2.7109375" style="197" hidden="1"/>
    <col min="2847" max="2847" width="6.5703125" style="197" hidden="1"/>
    <col min="2848" max="2848" width="20" style="197" hidden="1"/>
    <col min="2849" max="3067" width="11.5703125" style="197" hidden="1"/>
    <col min="3068" max="3068" width="3.28515625" style="197" hidden="1"/>
    <col min="3069" max="3069" width="30.28515625" style="197" hidden="1"/>
    <col min="3070" max="3070" width="5" style="197" hidden="1"/>
    <col min="3071" max="3071" width="5.28515625" style="197" hidden="1"/>
    <col min="3072" max="3079" width="2.5703125" style="197" hidden="1"/>
    <col min="3080" max="3080" width="3.5703125" style="197" hidden="1"/>
    <col min="3081" max="3081" width="3" style="197" hidden="1"/>
    <col min="3082" max="3082" width="3.42578125" style="197" hidden="1"/>
    <col min="3083" max="3083" width="3.28515625" style="197" hidden="1"/>
    <col min="3084" max="3085" width="2.7109375" style="197" hidden="1"/>
    <col min="3086" max="3086" width="3" style="197" hidden="1"/>
    <col min="3087" max="3088" width="2.7109375" style="197" hidden="1"/>
    <col min="3089" max="3089" width="3" style="197" hidden="1"/>
    <col min="3090" max="3090" width="2.7109375" style="197" hidden="1"/>
    <col min="3091" max="3091" width="3" style="197" hidden="1"/>
    <col min="3092" max="3093" width="2.7109375" style="197" hidden="1"/>
    <col min="3094" max="3095" width="3" style="197" hidden="1"/>
    <col min="3096" max="3096" width="2.7109375" style="197" hidden="1"/>
    <col min="3097" max="3097" width="3.42578125" style="197" hidden="1"/>
    <col min="3098" max="3098" width="2.7109375" style="197" hidden="1"/>
    <col min="3099" max="3099" width="3" style="197" hidden="1"/>
    <col min="3100" max="3101" width="3.28515625" style="197" hidden="1"/>
    <col min="3102" max="3102" width="2.7109375" style="197" hidden="1"/>
    <col min="3103" max="3103" width="6.5703125" style="197" hidden="1"/>
    <col min="3104" max="3104" width="20" style="197" hidden="1"/>
    <col min="3105" max="3323" width="11.5703125" style="197" hidden="1"/>
    <col min="3324" max="3324" width="3.28515625" style="197" hidden="1"/>
    <col min="3325" max="3325" width="30.28515625" style="197" hidden="1"/>
    <col min="3326" max="3326" width="5" style="197" hidden="1"/>
    <col min="3327" max="3327" width="5.28515625" style="197" hidden="1"/>
    <col min="3328" max="3335" width="2.5703125" style="197" hidden="1"/>
    <col min="3336" max="3336" width="3.5703125" style="197" hidden="1"/>
    <col min="3337" max="3337" width="3" style="197" hidden="1"/>
    <col min="3338" max="3338" width="3.42578125" style="197" hidden="1"/>
    <col min="3339" max="3339" width="3.28515625" style="197" hidden="1"/>
    <col min="3340" max="3341" width="2.7109375" style="197" hidden="1"/>
    <col min="3342" max="3342" width="3" style="197" hidden="1"/>
    <col min="3343" max="3344" width="2.7109375" style="197" hidden="1"/>
    <col min="3345" max="3345" width="3" style="197" hidden="1"/>
    <col min="3346" max="3346" width="2.7109375" style="197" hidden="1"/>
    <col min="3347" max="3347" width="3" style="197" hidden="1"/>
    <col min="3348" max="3349" width="2.7109375" style="197" hidden="1"/>
    <col min="3350" max="3351" width="3" style="197" hidden="1"/>
    <col min="3352" max="3352" width="2.7109375" style="197" hidden="1"/>
    <col min="3353" max="3353" width="3.42578125" style="197" hidden="1"/>
    <col min="3354" max="3354" width="2.7109375" style="197" hidden="1"/>
    <col min="3355" max="3355" width="3" style="197" hidden="1"/>
    <col min="3356" max="3357" width="3.28515625" style="197" hidden="1"/>
    <col min="3358" max="3358" width="2.7109375" style="197" hidden="1"/>
    <col min="3359" max="3359" width="6.5703125" style="197" hidden="1"/>
    <col min="3360" max="3360" width="20" style="197" hidden="1"/>
    <col min="3361" max="3579" width="11.5703125" style="197" hidden="1"/>
    <col min="3580" max="3580" width="3.28515625" style="197" hidden="1"/>
    <col min="3581" max="3581" width="30.28515625" style="197" hidden="1"/>
    <col min="3582" max="3582" width="5" style="197" hidden="1"/>
    <col min="3583" max="3583" width="5.28515625" style="197" hidden="1"/>
    <col min="3584" max="3591" width="2.5703125" style="197" hidden="1"/>
    <col min="3592" max="3592" width="3.5703125" style="197" hidden="1"/>
    <col min="3593" max="3593" width="3" style="197" hidden="1"/>
    <col min="3594" max="3594" width="3.42578125" style="197" hidden="1"/>
    <col min="3595" max="3595" width="3.28515625" style="197" hidden="1"/>
    <col min="3596" max="3597" width="2.7109375" style="197" hidden="1"/>
    <col min="3598" max="3598" width="3" style="197" hidden="1"/>
    <col min="3599" max="3600" width="2.7109375" style="197" hidden="1"/>
    <col min="3601" max="3601" width="3" style="197" hidden="1"/>
    <col min="3602" max="3602" width="2.7109375" style="197" hidden="1"/>
    <col min="3603" max="3603" width="3" style="197" hidden="1"/>
    <col min="3604" max="3605" width="2.7109375" style="197" hidden="1"/>
    <col min="3606" max="3607" width="3" style="197" hidden="1"/>
    <col min="3608" max="3608" width="2.7109375" style="197" hidden="1"/>
    <col min="3609" max="3609" width="3.42578125" style="197" hidden="1"/>
    <col min="3610" max="3610" width="2.7109375" style="197" hidden="1"/>
    <col min="3611" max="3611" width="3" style="197" hidden="1"/>
    <col min="3612" max="3613" width="3.28515625" style="197" hidden="1"/>
    <col min="3614" max="3614" width="2.7109375" style="197" hidden="1"/>
    <col min="3615" max="3615" width="6.5703125" style="197" hidden="1"/>
    <col min="3616" max="3616" width="20" style="197" hidden="1"/>
    <col min="3617" max="3835" width="11.5703125" style="197" hidden="1"/>
    <col min="3836" max="3836" width="3.28515625" style="197" hidden="1"/>
    <col min="3837" max="3837" width="30.28515625" style="197" hidden="1"/>
    <col min="3838" max="3838" width="5" style="197" hidden="1"/>
    <col min="3839" max="3839" width="5.28515625" style="197" hidden="1"/>
    <col min="3840" max="3847" width="2.5703125" style="197" hidden="1"/>
    <col min="3848" max="3848" width="3.5703125" style="197" hidden="1"/>
    <col min="3849" max="3849" width="3" style="197" hidden="1"/>
    <col min="3850" max="3850" width="3.42578125" style="197" hidden="1"/>
    <col min="3851" max="3851" width="3.28515625" style="197" hidden="1"/>
    <col min="3852" max="3853" width="2.7109375" style="197" hidden="1"/>
    <col min="3854" max="3854" width="3" style="197" hidden="1"/>
    <col min="3855" max="3856" width="2.7109375" style="197" hidden="1"/>
    <col min="3857" max="3857" width="3" style="197" hidden="1"/>
    <col min="3858" max="3858" width="2.7109375" style="197" hidden="1"/>
    <col min="3859" max="3859" width="3" style="197" hidden="1"/>
    <col min="3860" max="3861" width="2.7109375" style="197" hidden="1"/>
    <col min="3862" max="3863" width="3" style="197" hidden="1"/>
    <col min="3864" max="3864" width="2.7109375" style="197" hidden="1"/>
    <col min="3865" max="3865" width="3.42578125" style="197" hidden="1"/>
    <col min="3866" max="3866" width="2.7109375" style="197" hidden="1"/>
    <col min="3867" max="3867" width="3" style="197" hidden="1"/>
    <col min="3868" max="3869" width="3.28515625" style="197" hidden="1"/>
    <col min="3870" max="3870" width="2.7109375" style="197" hidden="1"/>
    <col min="3871" max="3871" width="6.5703125" style="197" hidden="1"/>
    <col min="3872" max="3872" width="20" style="197" hidden="1"/>
    <col min="3873" max="4091" width="11.5703125" style="197" hidden="1"/>
    <col min="4092" max="4092" width="3.28515625" style="197" hidden="1"/>
    <col min="4093" max="4093" width="30.28515625" style="197" hidden="1"/>
    <col min="4094" max="4094" width="5" style="197" hidden="1"/>
    <col min="4095" max="4095" width="5.28515625" style="197" hidden="1"/>
    <col min="4096" max="4103" width="2.5703125" style="197" hidden="1"/>
    <col min="4104" max="4104" width="3.5703125" style="197" hidden="1"/>
    <col min="4105" max="4105" width="3" style="197" hidden="1"/>
    <col min="4106" max="4106" width="3.42578125" style="197" hidden="1"/>
    <col min="4107" max="4107" width="3.28515625" style="197" hidden="1"/>
    <col min="4108" max="4109" width="2.7109375" style="197" hidden="1"/>
    <col min="4110" max="4110" width="3" style="197" hidden="1"/>
    <col min="4111" max="4112" width="2.7109375" style="197" hidden="1"/>
    <col min="4113" max="4113" width="3" style="197" hidden="1"/>
    <col min="4114" max="4114" width="2.7109375" style="197" hidden="1"/>
    <col min="4115" max="4115" width="3" style="197" hidden="1"/>
    <col min="4116" max="4117" width="2.7109375" style="197" hidden="1"/>
    <col min="4118" max="4119" width="3" style="197" hidden="1"/>
    <col min="4120" max="4120" width="2.7109375" style="197" hidden="1"/>
    <col min="4121" max="4121" width="3.42578125" style="197" hidden="1"/>
    <col min="4122" max="4122" width="2.7109375" style="197" hidden="1"/>
    <col min="4123" max="4123" width="3" style="197" hidden="1"/>
    <col min="4124" max="4125" width="3.28515625" style="197" hidden="1"/>
    <col min="4126" max="4126" width="2.7109375" style="197" hidden="1"/>
    <col min="4127" max="4127" width="6.5703125" style="197" hidden="1"/>
    <col min="4128" max="4128" width="20" style="197" hidden="1"/>
    <col min="4129" max="4347" width="11.5703125" style="197" hidden="1"/>
    <col min="4348" max="4348" width="3.28515625" style="197" hidden="1"/>
    <col min="4349" max="4349" width="30.28515625" style="197" hidden="1"/>
    <col min="4350" max="4350" width="5" style="197" hidden="1"/>
    <col min="4351" max="4351" width="5.28515625" style="197" hidden="1"/>
    <col min="4352" max="4359" width="2.5703125" style="197" hidden="1"/>
    <col min="4360" max="4360" width="3.5703125" style="197" hidden="1"/>
    <col min="4361" max="4361" width="3" style="197" hidden="1"/>
    <col min="4362" max="4362" width="3.42578125" style="197" hidden="1"/>
    <col min="4363" max="4363" width="3.28515625" style="197" hidden="1"/>
    <col min="4364" max="4365" width="2.7109375" style="197" hidden="1"/>
    <col min="4366" max="4366" width="3" style="197" hidden="1"/>
    <col min="4367" max="4368" width="2.7109375" style="197" hidden="1"/>
    <col min="4369" max="4369" width="3" style="197" hidden="1"/>
    <col min="4370" max="4370" width="2.7109375" style="197" hidden="1"/>
    <col min="4371" max="4371" width="3" style="197" hidden="1"/>
    <col min="4372" max="4373" width="2.7109375" style="197" hidden="1"/>
    <col min="4374" max="4375" width="3" style="197" hidden="1"/>
    <col min="4376" max="4376" width="2.7109375" style="197" hidden="1"/>
    <col min="4377" max="4377" width="3.42578125" style="197" hidden="1"/>
    <col min="4378" max="4378" width="2.7109375" style="197" hidden="1"/>
    <col min="4379" max="4379" width="3" style="197" hidden="1"/>
    <col min="4380" max="4381" width="3.28515625" style="197" hidden="1"/>
    <col min="4382" max="4382" width="2.7109375" style="197" hidden="1"/>
    <col min="4383" max="4383" width="6.5703125" style="197" hidden="1"/>
    <col min="4384" max="4384" width="20" style="197" hidden="1"/>
    <col min="4385" max="4603" width="11.5703125" style="197" hidden="1"/>
    <col min="4604" max="4604" width="3.28515625" style="197" hidden="1"/>
    <col min="4605" max="4605" width="30.28515625" style="197" hidden="1"/>
    <col min="4606" max="4606" width="5" style="197" hidden="1"/>
    <col min="4607" max="4607" width="5.28515625" style="197" hidden="1"/>
    <col min="4608" max="4615" width="2.5703125" style="197" hidden="1"/>
    <col min="4616" max="4616" width="3.5703125" style="197" hidden="1"/>
    <col min="4617" max="4617" width="3" style="197" hidden="1"/>
    <col min="4618" max="4618" width="3.42578125" style="197" hidden="1"/>
    <col min="4619" max="4619" width="3.28515625" style="197" hidden="1"/>
    <col min="4620" max="4621" width="2.7109375" style="197" hidden="1"/>
    <col min="4622" max="4622" width="3" style="197" hidden="1"/>
    <col min="4623" max="4624" width="2.7109375" style="197" hidden="1"/>
    <col min="4625" max="4625" width="3" style="197" hidden="1"/>
    <col min="4626" max="4626" width="2.7109375" style="197" hidden="1"/>
    <col min="4627" max="4627" width="3" style="197" hidden="1"/>
    <col min="4628" max="4629" width="2.7109375" style="197" hidden="1"/>
    <col min="4630" max="4631" width="3" style="197" hidden="1"/>
    <col min="4632" max="4632" width="2.7109375" style="197" hidden="1"/>
    <col min="4633" max="4633" width="3.42578125" style="197" hidden="1"/>
    <col min="4634" max="4634" width="2.7109375" style="197" hidden="1"/>
    <col min="4635" max="4635" width="3" style="197" hidden="1"/>
    <col min="4636" max="4637" width="3.28515625" style="197" hidden="1"/>
    <col min="4638" max="4638" width="2.7109375" style="197" hidden="1"/>
    <col min="4639" max="4639" width="6.5703125" style="197" hidden="1"/>
    <col min="4640" max="4640" width="20" style="197" hidden="1"/>
    <col min="4641" max="4859" width="11.5703125" style="197" hidden="1"/>
    <col min="4860" max="4860" width="3.28515625" style="197" hidden="1"/>
    <col min="4861" max="4861" width="30.28515625" style="197" hidden="1"/>
    <col min="4862" max="4862" width="5" style="197" hidden="1"/>
    <col min="4863" max="4863" width="5.28515625" style="197" hidden="1"/>
    <col min="4864" max="4871" width="2.5703125" style="197" hidden="1"/>
    <col min="4872" max="4872" width="3.5703125" style="197" hidden="1"/>
    <col min="4873" max="4873" width="3" style="197" hidden="1"/>
    <col min="4874" max="4874" width="3.42578125" style="197" hidden="1"/>
    <col min="4875" max="4875" width="3.28515625" style="197" hidden="1"/>
    <col min="4876" max="4877" width="2.7109375" style="197" hidden="1"/>
    <col min="4878" max="4878" width="3" style="197" hidden="1"/>
    <col min="4879" max="4880" width="2.7109375" style="197" hidden="1"/>
    <col min="4881" max="4881" width="3" style="197" hidden="1"/>
    <col min="4882" max="4882" width="2.7109375" style="197" hidden="1"/>
    <col min="4883" max="4883" width="3" style="197" hidden="1"/>
    <col min="4884" max="4885" width="2.7109375" style="197" hidden="1"/>
    <col min="4886" max="4887" width="3" style="197" hidden="1"/>
    <col min="4888" max="4888" width="2.7109375" style="197" hidden="1"/>
    <col min="4889" max="4889" width="3.42578125" style="197" hidden="1"/>
    <col min="4890" max="4890" width="2.7109375" style="197" hidden="1"/>
    <col min="4891" max="4891" width="3" style="197" hidden="1"/>
    <col min="4892" max="4893" width="3.28515625" style="197" hidden="1"/>
    <col min="4894" max="4894" width="2.7109375" style="197" hidden="1"/>
    <col min="4895" max="4895" width="6.5703125" style="197" hidden="1"/>
    <col min="4896" max="4896" width="20" style="197" hidden="1"/>
    <col min="4897" max="5115" width="11.5703125" style="197" hidden="1"/>
    <col min="5116" max="5116" width="3.28515625" style="197" hidden="1"/>
    <col min="5117" max="5117" width="30.28515625" style="197" hidden="1"/>
    <col min="5118" max="5118" width="5" style="197" hidden="1"/>
    <col min="5119" max="5119" width="5.28515625" style="197" hidden="1"/>
    <col min="5120" max="5127" width="2.5703125" style="197" hidden="1"/>
    <col min="5128" max="5128" width="3.5703125" style="197" hidden="1"/>
    <col min="5129" max="5129" width="3" style="197" hidden="1"/>
    <col min="5130" max="5130" width="3.42578125" style="197" hidden="1"/>
    <col min="5131" max="5131" width="3.28515625" style="197" hidden="1"/>
    <col min="5132" max="5133" width="2.7109375" style="197" hidden="1"/>
    <col min="5134" max="5134" width="3" style="197" hidden="1"/>
    <col min="5135" max="5136" width="2.7109375" style="197" hidden="1"/>
    <col min="5137" max="5137" width="3" style="197" hidden="1"/>
    <col min="5138" max="5138" width="2.7109375" style="197" hidden="1"/>
    <col min="5139" max="5139" width="3" style="197" hidden="1"/>
    <col min="5140" max="5141" width="2.7109375" style="197" hidden="1"/>
    <col min="5142" max="5143" width="3" style="197" hidden="1"/>
    <col min="5144" max="5144" width="2.7109375" style="197" hidden="1"/>
    <col min="5145" max="5145" width="3.42578125" style="197" hidden="1"/>
    <col min="5146" max="5146" width="2.7109375" style="197" hidden="1"/>
    <col min="5147" max="5147" width="3" style="197" hidden="1"/>
    <col min="5148" max="5149" width="3.28515625" style="197" hidden="1"/>
    <col min="5150" max="5150" width="2.7109375" style="197" hidden="1"/>
    <col min="5151" max="5151" width="6.5703125" style="197" hidden="1"/>
    <col min="5152" max="5152" width="20" style="197" hidden="1"/>
    <col min="5153" max="5371" width="11.5703125" style="197" hidden="1"/>
    <col min="5372" max="5372" width="3.28515625" style="197" hidden="1"/>
    <col min="5373" max="5373" width="30.28515625" style="197" hidden="1"/>
    <col min="5374" max="5374" width="5" style="197" hidden="1"/>
    <col min="5375" max="5375" width="5.28515625" style="197" hidden="1"/>
    <col min="5376" max="5383" width="2.5703125" style="197" hidden="1"/>
    <col min="5384" max="5384" width="3.5703125" style="197" hidden="1"/>
    <col min="5385" max="5385" width="3" style="197" hidden="1"/>
    <col min="5386" max="5386" width="3.42578125" style="197" hidden="1"/>
    <col min="5387" max="5387" width="3.28515625" style="197" hidden="1"/>
    <col min="5388" max="5389" width="2.7109375" style="197" hidden="1"/>
    <col min="5390" max="5390" width="3" style="197" hidden="1"/>
    <col min="5391" max="5392" width="2.7109375" style="197" hidden="1"/>
    <col min="5393" max="5393" width="3" style="197" hidden="1"/>
    <col min="5394" max="5394" width="2.7109375" style="197" hidden="1"/>
    <col min="5395" max="5395" width="3" style="197" hidden="1"/>
    <col min="5396" max="5397" width="2.7109375" style="197" hidden="1"/>
    <col min="5398" max="5399" width="3" style="197" hidden="1"/>
    <col min="5400" max="5400" width="2.7109375" style="197" hidden="1"/>
    <col min="5401" max="5401" width="3.42578125" style="197" hidden="1"/>
    <col min="5402" max="5402" width="2.7109375" style="197" hidden="1"/>
    <col min="5403" max="5403" width="3" style="197" hidden="1"/>
    <col min="5404" max="5405" width="3.28515625" style="197" hidden="1"/>
    <col min="5406" max="5406" width="2.7109375" style="197" hidden="1"/>
    <col min="5407" max="5407" width="6.5703125" style="197" hidden="1"/>
    <col min="5408" max="5408" width="20" style="197" hidden="1"/>
    <col min="5409" max="5627" width="11.5703125" style="197" hidden="1"/>
    <col min="5628" max="5628" width="3.28515625" style="197" hidden="1"/>
    <col min="5629" max="5629" width="30.28515625" style="197" hidden="1"/>
    <col min="5630" max="5630" width="5" style="197" hidden="1"/>
    <col min="5631" max="5631" width="5.28515625" style="197" hidden="1"/>
    <col min="5632" max="5639" width="2.5703125" style="197" hidden="1"/>
    <col min="5640" max="5640" width="3.5703125" style="197" hidden="1"/>
    <col min="5641" max="5641" width="3" style="197" hidden="1"/>
    <col min="5642" max="5642" width="3.42578125" style="197" hidden="1"/>
    <col min="5643" max="5643" width="3.28515625" style="197" hidden="1"/>
    <col min="5644" max="5645" width="2.7109375" style="197" hidden="1"/>
    <col min="5646" max="5646" width="3" style="197" hidden="1"/>
    <col min="5647" max="5648" width="2.7109375" style="197" hidden="1"/>
    <col min="5649" max="5649" width="3" style="197" hidden="1"/>
    <col min="5650" max="5650" width="2.7109375" style="197" hidden="1"/>
    <col min="5651" max="5651" width="3" style="197" hidden="1"/>
    <col min="5652" max="5653" width="2.7109375" style="197" hidden="1"/>
    <col min="5654" max="5655" width="3" style="197" hidden="1"/>
    <col min="5656" max="5656" width="2.7109375" style="197" hidden="1"/>
    <col min="5657" max="5657" width="3.42578125" style="197" hidden="1"/>
    <col min="5658" max="5658" width="2.7109375" style="197" hidden="1"/>
    <col min="5659" max="5659" width="3" style="197" hidden="1"/>
    <col min="5660" max="5661" width="3.28515625" style="197" hidden="1"/>
    <col min="5662" max="5662" width="2.7109375" style="197" hidden="1"/>
    <col min="5663" max="5663" width="6.5703125" style="197" hidden="1"/>
    <col min="5664" max="5664" width="20" style="197" hidden="1"/>
    <col min="5665" max="5883" width="11.5703125" style="197" hidden="1"/>
    <col min="5884" max="5884" width="3.28515625" style="197" hidden="1"/>
    <col min="5885" max="5885" width="30.28515625" style="197" hidden="1"/>
    <col min="5886" max="5886" width="5" style="197" hidden="1"/>
    <col min="5887" max="5887" width="5.28515625" style="197" hidden="1"/>
    <col min="5888" max="5895" width="2.5703125" style="197" hidden="1"/>
    <col min="5896" max="5896" width="3.5703125" style="197" hidden="1"/>
    <col min="5897" max="5897" width="3" style="197" hidden="1"/>
    <col min="5898" max="5898" width="3.42578125" style="197" hidden="1"/>
    <col min="5899" max="5899" width="3.28515625" style="197" hidden="1"/>
    <col min="5900" max="5901" width="2.7109375" style="197" hidden="1"/>
    <col min="5902" max="5902" width="3" style="197" hidden="1"/>
    <col min="5903" max="5904" width="2.7109375" style="197" hidden="1"/>
    <col min="5905" max="5905" width="3" style="197" hidden="1"/>
    <col min="5906" max="5906" width="2.7109375" style="197" hidden="1"/>
    <col min="5907" max="5907" width="3" style="197" hidden="1"/>
    <col min="5908" max="5909" width="2.7109375" style="197" hidden="1"/>
    <col min="5910" max="5911" width="3" style="197" hidden="1"/>
    <col min="5912" max="5912" width="2.7109375" style="197" hidden="1"/>
    <col min="5913" max="5913" width="3.42578125" style="197" hidden="1"/>
    <col min="5914" max="5914" width="2.7109375" style="197" hidden="1"/>
    <col min="5915" max="5915" width="3" style="197" hidden="1"/>
    <col min="5916" max="5917" width="3.28515625" style="197" hidden="1"/>
    <col min="5918" max="5918" width="2.7109375" style="197" hidden="1"/>
    <col min="5919" max="5919" width="6.5703125" style="197" hidden="1"/>
    <col min="5920" max="5920" width="20" style="197" hidden="1"/>
    <col min="5921" max="6139" width="11.5703125" style="197" hidden="1"/>
    <col min="6140" max="6140" width="3.28515625" style="197" hidden="1"/>
    <col min="6141" max="6141" width="30.28515625" style="197" hidden="1"/>
    <col min="6142" max="6142" width="5" style="197" hidden="1"/>
    <col min="6143" max="6143" width="5.28515625" style="197" hidden="1"/>
    <col min="6144" max="6151" width="2.5703125" style="197" hidden="1"/>
    <col min="6152" max="6152" width="3.5703125" style="197" hidden="1"/>
    <col min="6153" max="6153" width="3" style="197" hidden="1"/>
    <col min="6154" max="6154" width="3.42578125" style="197" hidden="1"/>
    <col min="6155" max="6155" width="3.28515625" style="197" hidden="1"/>
    <col min="6156" max="6157" width="2.7109375" style="197" hidden="1"/>
    <col min="6158" max="6158" width="3" style="197" hidden="1"/>
    <col min="6159" max="6160" width="2.7109375" style="197" hidden="1"/>
    <col min="6161" max="6161" width="3" style="197" hidden="1"/>
    <col min="6162" max="6162" width="2.7109375" style="197" hidden="1"/>
    <col min="6163" max="6163" width="3" style="197" hidden="1"/>
    <col min="6164" max="6165" width="2.7109375" style="197" hidden="1"/>
    <col min="6166" max="6167" width="3" style="197" hidden="1"/>
    <col min="6168" max="6168" width="2.7109375" style="197" hidden="1"/>
    <col min="6169" max="6169" width="3.42578125" style="197" hidden="1"/>
    <col min="6170" max="6170" width="2.7109375" style="197" hidden="1"/>
    <col min="6171" max="6171" width="3" style="197" hidden="1"/>
    <col min="6172" max="6173" width="3.28515625" style="197" hidden="1"/>
    <col min="6174" max="6174" width="2.7109375" style="197" hidden="1"/>
    <col min="6175" max="6175" width="6.5703125" style="197" hidden="1"/>
    <col min="6176" max="6176" width="20" style="197" hidden="1"/>
    <col min="6177" max="6395" width="11.5703125" style="197" hidden="1"/>
    <col min="6396" max="6396" width="3.28515625" style="197" hidden="1"/>
    <col min="6397" max="6397" width="30.28515625" style="197" hidden="1"/>
    <col min="6398" max="6398" width="5" style="197" hidden="1"/>
    <col min="6399" max="6399" width="5.28515625" style="197" hidden="1"/>
    <col min="6400" max="6407" width="2.5703125" style="197" hidden="1"/>
    <col min="6408" max="6408" width="3.5703125" style="197" hidden="1"/>
    <col min="6409" max="6409" width="3" style="197" hidden="1"/>
    <col min="6410" max="6410" width="3.42578125" style="197" hidden="1"/>
    <col min="6411" max="6411" width="3.28515625" style="197" hidden="1"/>
    <col min="6412" max="6413" width="2.7109375" style="197" hidden="1"/>
    <col min="6414" max="6414" width="3" style="197" hidden="1"/>
    <col min="6415" max="6416" width="2.7109375" style="197" hidden="1"/>
    <col min="6417" max="6417" width="3" style="197" hidden="1"/>
    <col min="6418" max="6418" width="2.7109375" style="197" hidden="1"/>
    <col min="6419" max="6419" width="3" style="197" hidden="1"/>
    <col min="6420" max="6421" width="2.7109375" style="197" hidden="1"/>
    <col min="6422" max="6423" width="3" style="197" hidden="1"/>
    <col min="6424" max="6424" width="2.7109375" style="197" hidden="1"/>
    <col min="6425" max="6425" width="3.42578125" style="197" hidden="1"/>
    <col min="6426" max="6426" width="2.7109375" style="197" hidden="1"/>
    <col min="6427" max="6427" width="3" style="197" hidden="1"/>
    <col min="6428" max="6429" width="3.28515625" style="197" hidden="1"/>
    <col min="6430" max="6430" width="2.7109375" style="197" hidden="1"/>
    <col min="6431" max="6431" width="6.5703125" style="197" hidden="1"/>
    <col min="6432" max="6432" width="20" style="197" hidden="1"/>
    <col min="6433" max="6651" width="11.5703125" style="197" hidden="1"/>
    <col min="6652" max="6652" width="3.28515625" style="197" hidden="1"/>
    <col min="6653" max="6653" width="30.28515625" style="197" hidden="1"/>
    <col min="6654" max="6654" width="5" style="197" hidden="1"/>
    <col min="6655" max="6655" width="5.28515625" style="197" hidden="1"/>
    <col min="6656" max="6663" width="2.5703125" style="197" hidden="1"/>
    <col min="6664" max="6664" width="3.5703125" style="197" hidden="1"/>
    <col min="6665" max="6665" width="3" style="197" hidden="1"/>
    <col min="6666" max="6666" width="3.42578125" style="197" hidden="1"/>
    <col min="6667" max="6667" width="3.28515625" style="197" hidden="1"/>
    <col min="6668" max="6669" width="2.7109375" style="197" hidden="1"/>
    <col min="6670" max="6670" width="3" style="197" hidden="1"/>
    <col min="6671" max="6672" width="2.7109375" style="197" hidden="1"/>
    <col min="6673" max="6673" width="3" style="197" hidden="1"/>
    <col min="6674" max="6674" width="2.7109375" style="197" hidden="1"/>
    <col min="6675" max="6675" width="3" style="197" hidden="1"/>
    <col min="6676" max="6677" width="2.7109375" style="197" hidden="1"/>
    <col min="6678" max="6679" width="3" style="197" hidden="1"/>
    <col min="6680" max="6680" width="2.7109375" style="197" hidden="1"/>
    <col min="6681" max="6681" width="3.42578125" style="197" hidden="1"/>
    <col min="6682" max="6682" width="2.7109375" style="197" hidden="1"/>
    <col min="6683" max="6683" width="3" style="197" hidden="1"/>
    <col min="6684" max="6685" width="3.28515625" style="197" hidden="1"/>
    <col min="6686" max="6686" width="2.7109375" style="197" hidden="1"/>
    <col min="6687" max="6687" width="6.5703125" style="197" hidden="1"/>
    <col min="6688" max="6688" width="20" style="197" hidden="1"/>
    <col min="6689" max="6907" width="11.5703125" style="197" hidden="1"/>
    <col min="6908" max="6908" width="3.28515625" style="197" hidden="1"/>
    <col min="6909" max="6909" width="30.28515625" style="197" hidden="1"/>
    <col min="6910" max="6910" width="5" style="197" hidden="1"/>
    <col min="6911" max="6911" width="5.28515625" style="197" hidden="1"/>
    <col min="6912" max="6919" width="2.5703125" style="197" hidden="1"/>
    <col min="6920" max="6920" width="3.5703125" style="197" hidden="1"/>
    <col min="6921" max="6921" width="3" style="197" hidden="1"/>
    <col min="6922" max="6922" width="3.42578125" style="197" hidden="1"/>
    <col min="6923" max="6923" width="3.28515625" style="197" hidden="1"/>
    <col min="6924" max="6925" width="2.7109375" style="197" hidden="1"/>
    <col min="6926" max="6926" width="3" style="197" hidden="1"/>
    <col min="6927" max="6928" width="2.7109375" style="197" hidden="1"/>
    <col min="6929" max="6929" width="3" style="197" hidden="1"/>
    <col min="6930" max="6930" width="2.7109375" style="197" hidden="1"/>
    <col min="6931" max="6931" width="3" style="197" hidden="1"/>
    <col min="6932" max="6933" width="2.7109375" style="197" hidden="1"/>
    <col min="6934" max="6935" width="3" style="197" hidden="1"/>
    <col min="6936" max="6936" width="2.7109375" style="197" hidden="1"/>
    <col min="6937" max="6937" width="3.42578125" style="197" hidden="1"/>
    <col min="6938" max="6938" width="2.7109375" style="197" hidden="1"/>
    <col min="6939" max="6939" width="3" style="197" hidden="1"/>
    <col min="6940" max="6941" width="3.28515625" style="197" hidden="1"/>
    <col min="6942" max="6942" width="2.7109375" style="197" hidden="1"/>
    <col min="6943" max="6943" width="6.5703125" style="197" hidden="1"/>
    <col min="6944" max="6944" width="20" style="197" hidden="1"/>
    <col min="6945" max="7163" width="11.5703125" style="197" hidden="1"/>
    <col min="7164" max="7164" width="3.28515625" style="197" hidden="1"/>
    <col min="7165" max="7165" width="30.28515625" style="197" hidden="1"/>
    <col min="7166" max="7166" width="5" style="197" hidden="1"/>
    <col min="7167" max="7167" width="5.28515625" style="197" hidden="1"/>
    <col min="7168" max="7175" width="2.5703125" style="197" hidden="1"/>
    <col min="7176" max="7176" width="3.5703125" style="197" hidden="1"/>
    <col min="7177" max="7177" width="3" style="197" hidden="1"/>
    <col min="7178" max="7178" width="3.42578125" style="197" hidden="1"/>
    <col min="7179" max="7179" width="3.28515625" style="197" hidden="1"/>
    <col min="7180" max="7181" width="2.7109375" style="197" hidden="1"/>
    <col min="7182" max="7182" width="3" style="197" hidden="1"/>
    <col min="7183" max="7184" width="2.7109375" style="197" hidden="1"/>
    <col min="7185" max="7185" width="3" style="197" hidden="1"/>
    <col min="7186" max="7186" width="2.7109375" style="197" hidden="1"/>
    <col min="7187" max="7187" width="3" style="197" hidden="1"/>
    <col min="7188" max="7189" width="2.7109375" style="197" hidden="1"/>
    <col min="7190" max="7191" width="3" style="197" hidden="1"/>
    <col min="7192" max="7192" width="2.7109375" style="197" hidden="1"/>
    <col min="7193" max="7193" width="3.42578125" style="197" hidden="1"/>
    <col min="7194" max="7194" width="2.7109375" style="197" hidden="1"/>
    <col min="7195" max="7195" width="3" style="197" hidden="1"/>
    <col min="7196" max="7197" width="3.28515625" style="197" hidden="1"/>
    <col min="7198" max="7198" width="2.7109375" style="197" hidden="1"/>
    <col min="7199" max="7199" width="6.5703125" style="197" hidden="1"/>
    <col min="7200" max="7200" width="20" style="197" hidden="1"/>
    <col min="7201" max="7419" width="11.5703125" style="197" hidden="1"/>
    <col min="7420" max="7420" width="3.28515625" style="197" hidden="1"/>
    <col min="7421" max="7421" width="30.28515625" style="197" hidden="1"/>
    <col min="7422" max="7422" width="5" style="197" hidden="1"/>
    <col min="7423" max="7423" width="5.28515625" style="197" hidden="1"/>
    <col min="7424" max="7431" width="2.5703125" style="197" hidden="1"/>
    <col min="7432" max="7432" width="3.5703125" style="197" hidden="1"/>
    <col min="7433" max="7433" width="3" style="197" hidden="1"/>
    <col min="7434" max="7434" width="3.42578125" style="197" hidden="1"/>
    <col min="7435" max="7435" width="3.28515625" style="197" hidden="1"/>
    <col min="7436" max="7437" width="2.7109375" style="197" hidden="1"/>
    <col min="7438" max="7438" width="3" style="197" hidden="1"/>
    <col min="7439" max="7440" width="2.7109375" style="197" hidden="1"/>
    <col min="7441" max="7441" width="3" style="197" hidden="1"/>
    <col min="7442" max="7442" width="2.7109375" style="197" hidden="1"/>
    <col min="7443" max="7443" width="3" style="197" hidden="1"/>
    <col min="7444" max="7445" width="2.7109375" style="197" hidden="1"/>
    <col min="7446" max="7447" width="3" style="197" hidden="1"/>
    <col min="7448" max="7448" width="2.7109375" style="197" hidden="1"/>
    <col min="7449" max="7449" width="3.42578125" style="197" hidden="1"/>
    <col min="7450" max="7450" width="2.7109375" style="197" hidden="1"/>
    <col min="7451" max="7451" width="3" style="197" hidden="1"/>
    <col min="7452" max="7453" width="3.28515625" style="197" hidden="1"/>
    <col min="7454" max="7454" width="2.7109375" style="197" hidden="1"/>
    <col min="7455" max="7455" width="6.5703125" style="197" hidden="1"/>
    <col min="7456" max="7456" width="20" style="197" hidden="1"/>
    <col min="7457" max="7675" width="11.5703125" style="197" hidden="1"/>
    <col min="7676" max="7676" width="3.28515625" style="197" hidden="1"/>
    <col min="7677" max="7677" width="30.28515625" style="197" hidden="1"/>
    <col min="7678" max="7678" width="5" style="197" hidden="1"/>
    <col min="7679" max="7679" width="5.28515625" style="197" hidden="1"/>
    <col min="7680" max="7687" width="2.5703125" style="197" hidden="1"/>
    <col min="7688" max="7688" width="3.5703125" style="197" hidden="1"/>
    <col min="7689" max="7689" width="3" style="197" hidden="1"/>
    <col min="7690" max="7690" width="3.42578125" style="197" hidden="1"/>
    <col min="7691" max="7691" width="3.28515625" style="197" hidden="1"/>
    <col min="7692" max="7693" width="2.7109375" style="197" hidden="1"/>
    <col min="7694" max="7694" width="3" style="197" hidden="1"/>
    <col min="7695" max="7696" width="2.7109375" style="197" hidden="1"/>
    <col min="7697" max="7697" width="3" style="197" hidden="1"/>
    <col min="7698" max="7698" width="2.7109375" style="197" hidden="1"/>
    <col min="7699" max="7699" width="3" style="197" hidden="1"/>
    <col min="7700" max="7701" width="2.7109375" style="197" hidden="1"/>
    <col min="7702" max="7703" width="3" style="197" hidden="1"/>
    <col min="7704" max="7704" width="2.7109375" style="197" hidden="1"/>
    <col min="7705" max="7705" width="3.42578125" style="197" hidden="1"/>
    <col min="7706" max="7706" width="2.7109375" style="197" hidden="1"/>
    <col min="7707" max="7707" width="3" style="197" hidden="1"/>
    <col min="7708" max="7709" width="3.28515625" style="197" hidden="1"/>
    <col min="7710" max="7710" width="2.7109375" style="197" hidden="1"/>
    <col min="7711" max="7711" width="6.5703125" style="197" hidden="1"/>
    <col min="7712" max="7712" width="20" style="197" hidden="1"/>
    <col min="7713" max="7931" width="11.5703125" style="197" hidden="1"/>
    <col min="7932" max="7932" width="3.28515625" style="197" hidden="1"/>
    <col min="7933" max="7933" width="30.28515625" style="197" hidden="1"/>
    <col min="7934" max="7934" width="5" style="197" hidden="1"/>
    <col min="7935" max="7935" width="5.28515625" style="197" hidden="1"/>
    <col min="7936" max="7943" width="2.5703125" style="197" hidden="1"/>
    <col min="7944" max="7944" width="3.5703125" style="197" hidden="1"/>
    <col min="7945" max="7945" width="3" style="197" hidden="1"/>
    <col min="7946" max="7946" width="3.42578125" style="197" hidden="1"/>
    <col min="7947" max="7947" width="3.28515625" style="197" hidden="1"/>
    <col min="7948" max="7949" width="2.7109375" style="197" hidden="1"/>
    <col min="7950" max="7950" width="3" style="197" hidden="1"/>
    <col min="7951" max="7952" width="2.7109375" style="197" hidden="1"/>
    <col min="7953" max="7953" width="3" style="197" hidden="1"/>
    <col min="7954" max="7954" width="2.7109375" style="197" hidden="1"/>
    <col min="7955" max="7955" width="3" style="197" hidden="1"/>
    <col min="7956" max="7957" width="2.7109375" style="197" hidden="1"/>
    <col min="7958" max="7959" width="3" style="197" hidden="1"/>
    <col min="7960" max="7960" width="2.7109375" style="197" hidden="1"/>
    <col min="7961" max="7961" width="3.42578125" style="197" hidden="1"/>
    <col min="7962" max="7962" width="2.7109375" style="197" hidden="1"/>
    <col min="7963" max="7963" width="3" style="197" hidden="1"/>
    <col min="7964" max="7965" width="3.28515625" style="197" hidden="1"/>
    <col min="7966" max="7966" width="2.7109375" style="197" hidden="1"/>
    <col min="7967" max="7967" width="6.5703125" style="197" hidden="1"/>
    <col min="7968" max="7968" width="20" style="197" hidden="1"/>
    <col min="7969" max="8187" width="11.5703125" style="197" hidden="1"/>
    <col min="8188" max="8188" width="3.28515625" style="197" hidden="1"/>
    <col min="8189" max="8189" width="30.28515625" style="197" hidden="1"/>
    <col min="8190" max="8190" width="5" style="197" hidden="1"/>
    <col min="8191" max="8191" width="5.28515625" style="197" hidden="1"/>
    <col min="8192" max="8199" width="2.5703125" style="197" hidden="1"/>
    <col min="8200" max="8200" width="3.5703125" style="197" hidden="1"/>
    <col min="8201" max="8201" width="3" style="197" hidden="1"/>
    <col min="8202" max="8202" width="3.42578125" style="197" hidden="1"/>
    <col min="8203" max="8203" width="3.28515625" style="197" hidden="1"/>
    <col min="8204" max="8205" width="2.7109375" style="197" hidden="1"/>
    <col min="8206" max="8206" width="3" style="197" hidden="1"/>
    <col min="8207" max="8208" width="2.7109375" style="197" hidden="1"/>
    <col min="8209" max="8209" width="3" style="197" hidden="1"/>
    <col min="8210" max="8210" width="2.7109375" style="197" hidden="1"/>
    <col min="8211" max="8211" width="3" style="197" hidden="1"/>
    <col min="8212" max="8213" width="2.7109375" style="197" hidden="1"/>
    <col min="8214" max="8215" width="3" style="197" hidden="1"/>
    <col min="8216" max="8216" width="2.7109375" style="197" hidden="1"/>
    <col min="8217" max="8217" width="3.42578125" style="197" hidden="1"/>
    <col min="8218" max="8218" width="2.7109375" style="197" hidden="1"/>
    <col min="8219" max="8219" width="3" style="197" hidden="1"/>
    <col min="8220" max="8221" width="3.28515625" style="197" hidden="1"/>
    <col min="8222" max="8222" width="2.7109375" style="197" hidden="1"/>
    <col min="8223" max="8223" width="6.5703125" style="197" hidden="1"/>
    <col min="8224" max="8224" width="20" style="197" hidden="1"/>
    <col min="8225" max="8443" width="11.5703125" style="197" hidden="1"/>
    <col min="8444" max="8444" width="3.28515625" style="197" hidden="1"/>
    <col min="8445" max="8445" width="30.28515625" style="197" hidden="1"/>
    <col min="8446" max="8446" width="5" style="197" hidden="1"/>
    <col min="8447" max="8447" width="5.28515625" style="197" hidden="1"/>
    <col min="8448" max="8455" width="2.5703125" style="197" hidden="1"/>
    <col min="8456" max="8456" width="3.5703125" style="197" hidden="1"/>
    <col min="8457" max="8457" width="3" style="197" hidden="1"/>
    <col min="8458" max="8458" width="3.42578125" style="197" hidden="1"/>
    <col min="8459" max="8459" width="3.28515625" style="197" hidden="1"/>
    <col min="8460" max="8461" width="2.7109375" style="197" hidden="1"/>
    <col min="8462" max="8462" width="3" style="197" hidden="1"/>
    <col min="8463" max="8464" width="2.7109375" style="197" hidden="1"/>
    <col min="8465" max="8465" width="3" style="197" hidden="1"/>
    <col min="8466" max="8466" width="2.7109375" style="197" hidden="1"/>
    <col min="8467" max="8467" width="3" style="197" hidden="1"/>
    <col min="8468" max="8469" width="2.7109375" style="197" hidden="1"/>
    <col min="8470" max="8471" width="3" style="197" hidden="1"/>
    <col min="8472" max="8472" width="2.7109375" style="197" hidden="1"/>
    <col min="8473" max="8473" width="3.42578125" style="197" hidden="1"/>
    <col min="8474" max="8474" width="2.7109375" style="197" hidden="1"/>
    <col min="8475" max="8475" width="3" style="197" hidden="1"/>
    <col min="8476" max="8477" width="3.28515625" style="197" hidden="1"/>
    <col min="8478" max="8478" width="2.7109375" style="197" hidden="1"/>
    <col min="8479" max="8479" width="6.5703125" style="197" hidden="1"/>
    <col min="8480" max="8480" width="20" style="197" hidden="1"/>
    <col min="8481" max="8699" width="11.5703125" style="197" hidden="1"/>
    <col min="8700" max="8700" width="3.28515625" style="197" hidden="1"/>
    <col min="8701" max="8701" width="30.28515625" style="197" hidden="1"/>
    <col min="8702" max="8702" width="5" style="197" hidden="1"/>
    <col min="8703" max="8703" width="5.28515625" style="197" hidden="1"/>
    <col min="8704" max="8711" width="2.5703125" style="197" hidden="1"/>
    <col min="8712" max="8712" width="3.5703125" style="197" hidden="1"/>
    <col min="8713" max="8713" width="3" style="197" hidden="1"/>
    <col min="8714" max="8714" width="3.42578125" style="197" hidden="1"/>
    <col min="8715" max="8715" width="3.28515625" style="197" hidden="1"/>
    <col min="8716" max="8717" width="2.7109375" style="197" hidden="1"/>
    <col min="8718" max="8718" width="3" style="197" hidden="1"/>
    <col min="8719" max="8720" width="2.7109375" style="197" hidden="1"/>
    <col min="8721" max="8721" width="3" style="197" hidden="1"/>
    <col min="8722" max="8722" width="2.7109375" style="197" hidden="1"/>
    <col min="8723" max="8723" width="3" style="197" hidden="1"/>
    <col min="8724" max="8725" width="2.7109375" style="197" hidden="1"/>
    <col min="8726" max="8727" width="3" style="197" hidden="1"/>
    <col min="8728" max="8728" width="2.7109375" style="197" hidden="1"/>
    <col min="8729" max="8729" width="3.42578125" style="197" hidden="1"/>
    <col min="8730" max="8730" width="2.7109375" style="197" hidden="1"/>
    <col min="8731" max="8731" width="3" style="197" hidden="1"/>
    <col min="8732" max="8733" width="3.28515625" style="197" hidden="1"/>
    <col min="8734" max="8734" width="2.7109375" style="197" hidden="1"/>
    <col min="8735" max="8735" width="6.5703125" style="197" hidden="1"/>
    <col min="8736" max="8736" width="20" style="197" hidden="1"/>
    <col min="8737" max="8955" width="11.5703125" style="197" hidden="1"/>
    <col min="8956" max="8956" width="3.28515625" style="197" hidden="1"/>
    <col min="8957" max="8957" width="30.28515625" style="197" hidden="1"/>
    <col min="8958" max="8958" width="5" style="197" hidden="1"/>
    <col min="8959" max="8959" width="5.28515625" style="197" hidden="1"/>
    <col min="8960" max="8967" width="2.5703125" style="197" hidden="1"/>
    <col min="8968" max="8968" width="3.5703125" style="197" hidden="1"/>
    <col min="8969" max="8969" width="3" style="197" hidden="1"/>
    <col min="8970" max="8970" width="3.42578125" style="197" hidden="1"/>
    <col min="8971" max="8971" width="3.28515625" style="197" hidden="1"/>
    <col min="8972" max="8973" width="2.7109375" style="197" hidden="1"/>
    <col min="8974" max="8974" width="3" style="197" hidden="1"/>
    <col min="8975" max="8976" width="2.7109375" style="197" hidden="1"/>
    <col min="8977" max="8977" width="3" style="197" hidden="1"/>
    <col min="8978" max="8978" width="2.7109375" style="197" hidden="1"/>
    <col min="8979" max="8979" width="3" style="197" hidden="1"/>
    <col min="8980" max="8981" width="2.7109375" style="197" hidden="1"/>
    <col min="8982" max="8983" width="3" style="197" hidden="1"/>
    <col min="8984" max="8984" width="2.7109375" style="197" hidden="1"/>
    <col min="8985" max="8985" width="3.42578125" style="197" hidden="1"/>
    <col min="8986" max="8986" width="2.7109375" style="197" hidden="1"/>
    <col min="8987" max="8987" width="3" style="197" hidden="1"/>
    <col min="8988" max="8989" width="3.28515625" style="197" hidden="1"/>
    <col min="8990" max="8990" width="2.7109375" style="197" hidden="1"/>
    <col min="8991" max="8991" width="6.5703125" style="197" hidden="1"/>
    <col min="8992" max="8992" width="20" style="197" hidden="1"/>
    <col min="8993" max="9211" width="11.5703125" style="197" hidden="1"/>
    <col min="9212" max="9212" width="3.28515625" style="197" hidden="1"/>
    <col min="9213" max="9213" width="30.28515625" style="197" hidden="1"/>
    <col min="9214" max="9214" width="5" style="197" hidden="1"/>
    <col min="9215" max="9215" width="5.28515625" style="197" hidden="1"/>
    <col min="9216" max="9223" width="2.5703125" style="197" hidden="1"/>
    <col min="9224" max="9224" width="3.5703125" style="197" hidden="1"/>
    <col min="9225" max="9225" width="3" style="197" hidden="1"/>
    <col min="9226" max="9226" width="3.42578125" style="197" hidden="1"/>
    <col min="9227" max="9227" width="3.28515625" style="197" hidden="1"/>
    <col min="9228" max="9229" width="2.7109375" style="197" hidden="1"/>
    <col min="9230" max="9230" width="3" style="197" hidden="1"/>
    <col min="9231" max="9232" width="2.7109375" style="197" hidden="1"/>
    <col min="9233" max="9233" width="3" style="197" hidden="1"/>
    <col min="9234" max="9234" width="2.7109375" style="197" hidden="1"/>
    <col min="9235" max="9235" width="3" style="197" hidden="1"/>
    <col min="9236" max="9237" width="2.7109375" style="197" hidden="1"/>
    <col min="9238" max="9239" width="3" style="197" hidden="1"/>
    <col min="9240" max="9240" width="2.7109375" style="197" hidden="1"/>
    <col min="9241" max="9241" width="3.42578125" style="197" hidden="1"/>
    <col min="9242" max="9242" width="2.7109375" style="197" hidden="1"/>
    <col min="9243" max="9243" width="3" style="197" hidden="1"/>
    <col min="9244" max="9245" width="3.28515625" style="197" hidden="1"/>
    <col min="9246" max="9246" width="2.7109375" style="197" hidden="1"/>
    <col min="9247" max="9247" width="6.5703125" style="197" hidden="1"/>
    <col min="9248" max="9248" width="20" style="197" hidden="1"/>
    <col min="9249" max="9467" width="11.5703125" style="197" hidden="1"/>
    <col min="9468" max="9468" width="3.28515625" style="197" hidden="1"/>
    <col min="9469" max="9469" width="30.28515625" style="197" hidden="1"/>
    <col min="9470" max="9470" width="5" style="197" hidden="1"/>
    <col min="9471" max="9471" width="5.28515625" style="197" hidden="1"/>
    <col min="9472" max="9479" width="2.5703125" style="197" hidden="1"/>
    <col min="9480" max="9480" width="3.5703125" style="197" hidden="1"/>
    <col min="9481" max="9481" width="3" style="197" hidden="1"/>
    <col min="9482" max="9482" width="3.42578125" style="197" hidden="1"/>
    <col min="9483" max="9483" width="3.28515625" style="197" hidden="1"/>
    <col min="9484" max="9485" width="2.7109375" style="197" hidden="1"/>
    <col min="9486" max="9486" width="3" style="197" hidden="1"/>
    <col min="9487" max="9488" width="2.7109375" style="197" hidden="1"/>
    <col min="9489" max="9489" width="3" style="197" hidden="1"/>
    <col min="9490" max="9490" width="2.7109375" style="197" hidden="1"/>
    <col min="9491" max="9491" width="3" style="197" hidden="1"/>
    <col min="9492" max="9493" width="2.7109375" style="197" hidden="1"/>
    <col min="9494" max="9495" width="3" style="197" hidden="1"/>
    <col min="9496" max="9496" width="2.7109375" style="197" hidden="1"/>
    <col min="9497" max="9497" width="3.42578125" style="197" hidden="1"/>
    <col min="9498" max="9498" width="2.7109375" style="197" hidden="1"/>
    <col min="9499" max="9499" width="3" style="197" hidden="1"/>
    <col min="9500" max="9501" width="3.28515625" style="197" hidden="1"/>
    <col min="9502" max="9502" width="2.7109375" style="197" hidden="1"/>
    <col min="9503" max="9503" width="6.5703125" style="197" hidden="1"/>
    <col min="9504" max="9504" width="20" style="197" hidden="1"/>
    <col min="9505" max="9723" width="11.5703125" style="197" hidden="1"/>
    <col min="9724" max="9724" width="3.28515625" style="197" hidden="1"/>
    <col min="9725" max="9725" width="30.28515625" style="197" hidden="1"/>
    <col min="9726" max="9726" width="5" style="197" hidden="1"/>
    <col min="9727" max="9727" width="5.28515625" style="197" hidden="1"/>
    <col min="9728" max="9735" width="2.5703125" style="197" hidden="1"/>
    <col min="9736" max="9736" width="3.5703125" style="197" hidden="1"/>
    <col min="9737" max="9737" width="3" style="197" hidden="1"/>
    <col min="9738" max="9738" width="3.42578125" style="197" hidden="1"/>
    <col min="9739" max="9739" width="3.28515625" style="197" hidden="1"/>
    <col min="9740" max="9741" width="2.7109375" style="197" hidden="1"/>
    <col min="9742" max="9742" width="3" style="197" hidden="1"/>
    <col min="9743" max="9744" width="2.7109375" style="197" hidden="1"/>
    <col min="9745" max="9745" width="3" style="197" hidden="1"/>
    <col min="9746" max="9746" width="2.7109375" style="197" hidden="1"/>
    <col min="9747" max="9747" width="3" style="197" hidden="1"/>
    <col min="9748" max="9749" width="2.7109375" style="197" hidden="1"/>
    <col min="9750" max="9751" width="3" style="197" hidden="1"/>
    <col min="9752" max="9752" width="2.7109375" style="197" hidden="1"/>
    <col min="9753" max="9753" width="3.42578125" style="197" hidden="1"/>
    <col min="9754" max="9754" width="2.7109375" style="197" hidden="1"/>
    <col min="9755" max="9755" width="3" style="197" hidden="1"/>
    <col min="9756" max="9757" width="3.28515625" style="197" hidden="1"/>
    <col min="9758" max="9758" width="2.7109375" style="197" hidden="1"/>
    <col min="9759" max="9759" width="6.5703125" style="197" hidden="1"/>
    <col min="9760" max="9760" width="20" style="197" hidden="1"/>
    <col min="9761" max="9979" width="11.5703125" style="197" hidden="1"/>
    <col min="9980" max="9980" width="3.28515625" style="197" hidden="1"/>
    <col min="9981" max="9981" width="30.28515625" style="197" hidden="1"/>
    <col min="9982" max="9982" width="5" style="197" hidden="1"/>
    <col min="9983" max="9983" width="5.28515625" style="197" hidden="1"/>
    <col min="9984" max="9991" width="2.5703125" style="197" hidden="1"/>
    <col min="9992" max="9992" width="3.5703125" style="197" hidden="1"/>
    <col min="9993" max="9993" width="3" style="197" hidden="1"/>
    <col min="9994" max="9994" width="3.42578125" style="197" hidden="1"/>
    <col min="9995" max="9995" width="3.28515625" style="197" hidden="1"/>
    <col min="9996" max="9997" width="2.7109375" style="197" hidden="1"/>
    <col min="9998" max="9998" width="3" style="197" hidden="1"/>
    <col min="9999" max="10000" width="2.7109375" style="197" hidden="1"/>
    <col min="10001" max="10001" width="3" style="197" hidden="1"/>
    <col min="10002" max="10002" width="2.7109375" style="197" hidden="1"/>
    <col min="10003" max="10003" width="3" style="197" hidden="1"/>
    <col min="10004" max="10005" width="2.7109375" style="197" hidden="1"/>
    <col min="10006" max="10007" width="3" style="197" hidden="1"/>
    <col min="10008" max="10008" width="2.7109375" style="197" hidden="1"/>
    <col min="10009" max="10009" width="3.42578125" style="197" hidden="1"/>
    <col min="10010" max="10010" width="2.7109375" style="197" hidden="1"/>
    <col min="10011" max="10011" width="3" style="197" hidden="1"/>
    <col min="10012" max="10013" width="3.28515625" style="197" hidden="1"/>
    <col min="10014" max="10014" width="2.7109375" style="197" hidden="1"/>
    <col min="10015" max="10015" width="6.5703125" style="197" hidden="1"/>
    <col min="10016" max="10016" width="20" style="197" hidden="1"/>
    <col min="10017" max="10235" width="11.5703125" style="197" hidden="1"/>
    <col min="10236" max="10236" width="3.28515625" style="197" hidden="1"/>
    <col min="10237" max="10237" width="30.28515625" style="197" hidden="1"/>
    <col min="10238" max="10238" width="5" style="197" hidden="1"/>
    <col min="10239" max="10239" width="5.28515625" style="197" hidden="1"/>
    <col min="10240" max="10247" width="2.5703125" style="197" hidden="1"/>
    <col min="10248" max="10248" width="3.5703125" style="197" hidden="1"/>
    <col min="10249" max="10249" width="3" style="197" hidden="1"/>
    <col min="10250" max="10250" width="3.42578125" style="197" hidden="1"/>
    <col min="10251" max="10251" width="3.28515625" style="197" hidden="1"/>
    <col min="10252" max="10253" width="2.7109375" style="197" hidden="1"/>
    <col min="10254" max="10254" width="3" style="197" hidden="1"/>
    <col min="10255" max="10256" width="2.7109375" style="197" hidden="1"/>
    <col min="10257" max="10257" width="3" style="197" hidden="1"/>
    <col min="10258" max="10258" width="2.7109375" style="197" hidden="1"/>
    <col min="10259" max="10259" width="3" style="197" hidden="1"/>
    <col min="10260" max="10261" width="2.7109375" style="197" hidden="1"/>
    <col min="10262" max="10263" width="3" style="197" hidden="1"/>
    <col min="10264" max="10264" width="2.7109375" style="197" hidden="1"/>
    <col min="10265" max="10265" width="3.42578125" style="197" hidden="1"/>
    <col min="10266" max="10266" width="2.7109375" style="197" hidden="1"/>
    <col min="10267" max="10267" width="3" style="197" hidden="1"/>
    <col min="10268" max="10269" width="3.28515625" style="197" hidden="1"/>
    <col min="10270" max="10270" width="2.7109375" style="197" hidden="1"/>
    <col min="10271" max="10271" width="6.5703125" style="197" hidden="1"/>
    <col min="10272" max="10272" width="20" style="197" hidden="1"/>
    <col min="10273" max="10491" width="11.5703125" style="197" hidden="1"/>
    <col min="10492" max="10492" width="3.28515625" style="197" hidden="1"/>
    <col min="10493" max="10493" width="30.28515625" style="197" hidden="1"/>
    <col min="10494" max="10494" width="5" style="197" hidden="1"/>
    <col min="10495" max="10495" width="5.28515625" style="197" hidden="1"/>
    <col min="10496" max="10503" width="2.5703125" style="197" hidden="1"/>
    <col min="10504" max="10504" width="3.5703125" style="197" hidden="1"/>
    <col min="10505" max="10505" width="3" style="197" hidden="1"/>
    <col min="10506" max="10506" width="3.42578125" style="197" hidden="1"/>
    <col min="10507" max="10507" width="3.28515625" style="197" hidden="1"/>
    <col min="10508" max="10509" width="2.7109375" style="197" hidden="1"/>
    <col min="10510" max="10510" width="3" style="197" hidden="1"/>
    <col min="10511" max="10512" width="2.7109375" style="197" hidden="1"/>
    <col min="10513" max="10513" width="3" style="197" hidden="1"/>
    <col min="10514" max="10514" width="2.7109375" style="197" hidden="1"/>
    <col min="10515" max="10515" width="3" style="197" hidden="1"/>
    <col min="10516" max="10517" width="2.7109375" style="197" hidden="1"/>
    <col min="10518" max="10519" width="3" style="197" hidden="1"/>
    <col min="10520" max="10520" width="2.7109375" style="197" hidden="1"/>
    <col min="10521" max="10521" width="3.42578125" style="197" hidden="1"/>
    <col min="10522" max="10522" width="2.7109375" style="197" hidden="1"/>
    <col min="10523" max="10523" width="3" style="197" hidden="1"/>
    <col min="10524" max="10525" width="3.28515625" style="197" hidden="1"/>
    <col min="10526" max="10526" width="2.7109375" style="197" hidden="1"/>
    <col min="10527" max="10527" width="6.5703125" style="197" hidden="1"/>
    <col min="10528" max="10528" width="20" style="197" hidden="1"/>
    <col min="10529" max="10747" width="11.5703125" style="197" hidden="1"/>
    <col min="10748" max="10748" width="3.28515625" style="197" hidden="1"/>
    <col min="10749" max="10749" width="30.28515625" style="197" hidden="1"/>
    <col min="10750" max="10750" width="5" style="197" hidden="1"/>
    <col min="10751" max="10751" width="5.28515625" style="197" hidden="1"/>
    <col min="10752" max="10759" width="2.5703125" style="197" hidden="1"/>
    <col min="10760" max="10760" width="3.5703125" style="197" hidden="1"/>
    <col min="10761" max="10761" width="3" style="197" hidden="1"/>
    <col min="10762" max="10762" width="3.42578125" style="197" hidden="1"/>
    <col min="10763" max="10763" width="3.28515625" style="197" hidden="1"/>
    <col min="10764" max="10765" width="2.7109375" style="197" hidden="1"/>
    <col min="10766" max="10766" width="3" style="197" hidden="1"/>
    <col min="10767" max="10768" width="2.7109375" style="197" hidden="1"/>
    <col min="10769" max="10769" width="3" style="197" hidden="1"/>
    <col min="10770" max="10770" width="2.7109375" style="197" hidden="1"/>
    <col min="10771" max="10771" width="3" style="197" hidden="1"/>
    <col min="10772" max="10773" width="2.7109375" style="197" hidden="1"/>
    <col min="10774" max="10775" width="3" style="197" hidden="1"/>
    <col min="10776" max="10776" width="2.7109375" style="197" hidden="1"/>
    <col min="10777" max="10777" width="3.42578125" style="197" hidden="1"/>
    <col min="10778" max="10778" width="2.7109375" style="197" hidden="1"/>
    <col min="10779" max="10779" width="3" style="197" hidden="1"/>
    <col min="10780" max="10781" width="3.28515625" style="197" hidden="1"/>
    <col min="10782" max="10782" width="2.7109375" style="197" hidden="1"/>
    <col min="10783" max="10783" width="6.5703125" style="197" hidden="1"/>
    <col min="10784" max="10784" width="20" style="197" hidden="1"/>
    <col min="10785" max="11003" width="11.5703125" style="197" hidden="1"/>
    <col min="11004" max="11004" width="3.28515625" style="197" hidden="1"/>
    <col min="11005" max="11005" width="30.28515625" style="197" hidden="1"/>
    <col min="11006" max="11006" width="5" style="197" hidden="1"/>
    <col min="11007" max="11007" width="5.28515625" style="197" hidden="1"/>
    <col min="11008" max="11015" width="2.5703125" style="197" hidden="1"/>
    <col min="11016" max="11016" width="3.5703125" style="197" hidden="1"/>
    <col min="11017" max="11017" width="3" style="197" hidden="1"/>
    <col min="11018" max="11018" width="3.42578125" style="197" hidden="1"/>
    <col min="11019" max="11019" width="3.28515625" style="197" hidden="1"/>
    <col min="11020" max="11021" width="2.7109375" style="197" hidden="1"/>
    <col min="11022" max="11022" width="3" style="197" hidden="1"/>
    <col min="11023" max="11024" width="2.7109375" style="197" hidden="1"/>
    <col min="11025" max="11025" width="3" style="197" hidden="1"/>
    <col min="11026" max="11026" width="2.7109375" style="197" hidden="1"/>
    <col min="11027" max="11027" width="3" style="197" hidden="1"/>
    <col min="11028" max="11029" width="2.7109375" style="197" hidden="1"/>
    <col min="11030" max="11031" width="3" style="197" hidden="1"/>
    <col min="11032" max="11032" width="2.7109375" style="197" hidden="1"/>
    <col min="11033" max="11033" width="3.42578125" style="197" hidden="1"/>
    <col min="11034" max="11034" width="2.7109375" style="197" hidden="1"/>
    <col min="11035" max="11035" width="3" style="197" hidden="1"/>
    <col min="11036" max="11037" width="3.28515625" style="197" hidden="1"/>
    <col min="11038" max="11038" width="2.7109375" style="197" hidden="1"/>
    <col min="11039" max="11039" width="6.5703125" style="197" hidden="1"/>
    <col min="11040" max="11040" width="20" style="197" hidden="1"/>
    <col min="11041" max="11259" width="11.5703125" style="197" hidden="1"/>
    <col min="11260" max="11260" width="3.28515625" style="197" hidden="1"/>
    <col min="11261" max="11261" width="30.28515625" style="197" hidden="1"/>
    <col min="11262" max="11262" width="5" style="197" hidden="1"/>
    <col min="11263" max="11263" width="5.28515625" style="197" hidden="1"/>
    <col min="11264" max="11271" width="2.5703125" style="197" hidden="1"/>
    <col min="11272" max="11272" width="3.5703125" style="197" hidden="1"/>
    <col min="11273" max="11273" width="3" style="197" hidden="1"/>
    <col min="11274" max="11274" width="3.42578125" style="197" hidden="1"/>
    <col min="11275" max="11275" width="3.28515625" style="197" hidden="1"/>
    <col min="11276" max="11277" width="2.7109375" style="197" hidden="1"/>
    <col min="11278" max="11278" width="3" style="197" hidden="1"/>
    <col min="11279" max="11280" width="2.7109375" style="197" hidden="1"/>
    <col min="11281" max="11281" width="3" style="197" hidden="1"/>
    <col min="11282" max="11282" width="2.7109375" style="197" hidden="1"/>
    <col min="11283" max="11283" width="3" style="197" hidden="1"/>
    <col min="11284" max="11285" width="2.7109375" style="197" hidden="1"/>
    <col min="11286" max="11287" width="3" style="197" hidden="1"/>
    <col min="11288" max="11288" width="2.7109375" style="197" hidden="1"/>
    <col min="11289" max="11289" width="3.42578125" style="197" hidden="1"/>
    <col min="11290" max="11290" width="2.7109375" style="197" hidden="1"/>
    <col min="11291" max="11291" width="3" style="197" hidden="1"/>
    <col min="11292" max="11293" width="3.28515625" style="197" hidden="1"/>
    <col min="11294" max="11294" width="2.7109375" style="197" hidden="1"/>
    <col min="11295" max="11295" width="6.5703125" style="197" hidden="1"/>
    <col min="11296" max="11296" width="20" style="197" hidden="1"/>
    <col min="11297" max="11515" width="11.5703125" style="197" hidden="1"/>
    <col min="11516" max="11516" width="3.28515625" style="197" hidden="1"/>
    <col min="11517" max="11517" width="30.28515625" style="197" hidden="1"/>
    <col min="11518" max="11518" width="5" style="197" hidden="1"/>
    <col min="11519" max="11519" width="5.28515625" style="197" hidden="1"/>
    <col min="11520" max="11527" width="2.5703125" style="197" hidden="1"/>
    <col min="11528" max="11528" width="3.5703125" style="197" hidden="1"/>
    <col min="11529" max="11529" width="3" style="197" hidden="1"/>
    <col min="11530" max="11530" width="3.42578125" style="197" hidden="1"/>
    <col min="11531" max="11531" width="3.28515625" style="197" hidden="1"/>
    <col min="11532" max="11533" width="2.7109375" style="197" hidden="1"/>
    <col min="11534" max="11534" width="3" style="197" hidden="1"/>
    <col min="11535" max="11536" width="2.7109375" style="197" hidden="1"/>
    <col min="11537" max="11537" width="3" style="197" hidden="1"/>
    <col min="11538" max="11538" width="2.7109375" style="197" hidden="1"/>
    <col min="11539" max="11539" width="3" style="197" hidden="1"/>
    <col min="11540" max="11541" width="2.7109375" style="197" hidden="1"/>
    <col min="11542" max="11543" width="3" style="197" hidden="1"/>
    <col min="11544" max="11544" width="2.7109375" style="197" hidden="1"/>
    <col min="11545" max="11545" width="3.42578125" style="197" hidden="1"/>
    <col min="11546" max="11546" width="2.7109375" style="197" hidden="1"/>
    <col min="11547" max="11547" width="3" style="197" hidden="1"/>
    <col min="11548" max="11549" width="3.28515625" style="197" hidden="1"/>
    <col min="11550" max="11550" width="2.7109375" style="197" hidden="1"/>
    <col min="11551" max="11551" width="6.5703125" style="197" hidden="1"/>
    <col min="11552" max="11552" width="20" style="197" hidden="1"/>
    <col min="11553" max="11771" width="11.5703125" style="197" hidden="1"/>
    <col min="11772" max="11772" width="3.28515625" style="197" hidden="1"/>
    <col min="11773" max="11773" width="30.28515625" style="197" hidden="1"/>
    <col min="11774" max="11774" width="5" style="197" hidden="1"/>
    <col min="11775" max="11775" width="5.28515625" style="197" hidden="1"/>
    <col min="11776" max="11783" width="2.5703125" style="197" hidden="1"/>
    <col min="11784" max="11784" width="3.5703125" style="197" hidden="1"/>
    <col min="11785" max="11785" width="3" style="197" hidden="1"/>
    <col min="11786" max="11786" width="3.42578125" style="197" hidden="1"/>
    <col min="11787" max="11787" width="3.28515625" style="197" hidden="1"/>
    <col min="11788" max="11789" width="2.7109375" style="197" hidden="1"/>
    <col min="11790" max="11790" width="3" style="197" hidden="1"/>
    <col min="11791" max="11792" width="2.7109375" style="197" hidden="1"/>
    <col min="11793" max="11793" width="3" style="197" hidden="1"/>
    <col min="11794" max="11794" width="2.7109375" style="197" hidden="1"/>
    <col min="11795" max="11795" width="3" style="197" hidden="1"/>
    <col min="11796" max="11797" width="2.7109375" style="197" hidden="1"/>
    <col min="11798" max="11799" width="3" style="197" hidden="1"/>
    <col min="11800" max="11800" width="2.7109375" style="197" hidden="1"/>
    <col min="11801" max="11801" width="3.42578125" style="197" hidden="1"/>
    <col min="11802" max="11802" width="2.7109375" style="197" hidden="1"/>
    <col min="11803" max="11803" width="3" style="197" hidden="1"/>
    <col min="11804" max="11805" width="3.28515625" style="197" hidden="1"/>
    <col min="11806" max="11806" width="2.7109375" style="197" hidden="1"/>
    <col min="11807" max="11807" width="6.5703125" style="197" hidden="1"/>
    <col min="11808" max="11808" width="20" style="197" hidden="1"/>
    <col min="11809" max="12027" width="11.5703125" style="197" hidden="1"/>
    <col min="12028" max="12028" width="3.28515625" style="197" hidden="1"/>
    <col min="12029" max="12029" width="30.28515625" style="197" hidden="1"/>
    <col min="12030" max="12030" width="5" style="197" hidden="1"/>
    <col min="12031" max="12031" width="5.28515625" style="197" hidden="1"/>
    <col min="12032" max="12039" width="2.5703125" style="197" hidden="1"/>
    <col min="12040" max="12040" width="3.5703125" style="197" hidden="1"/>
    <col min="12041" max="12041" width="3" style="197" hidden="1"/>
    <col min="12042" max="12042" width="3.42578125" style="197" hidden="1"/>
    <col min="12043" max="12043" width="3.28515625" style="197" hidden="1"/>
    <col min="12044" max="12045" width="2.7109375" style="197" hidden="1"/>
    <col min="12046" max="12046" width="3" style="197" hidden="1"/>
    <col min="12047" max="12048" width="2.7109375" style="197" hidden="1"/>
    <col min="12049" max="12049" width="3" style="197" hidden="1"/>
    <col min="12050" max="12050" width="2.7109375" style="197" hidden="1"/>
    <col min="12051" max="12051" width="3" style="197" hidden="1"/>
    <col min="12052" max="12053" width="2.7109375" style="197" hidden="1"/>
    <col min="12054" max="12055" width="3" style="197" hidden="1"/>
    <col min="12056" max="12056" width="2.7109375" style="197" hidden="1"/>
    <col min="12057" max="12057" width="3.42578125" style="197" hidden="1"/>
    <col min="12058" max="12058" width="2.7109375" style="197" hidden="1"/>
    <col min="12059" max="12059" width="3" style="197" hidden="1"/>
    <col min="12060" max="12061" width="3.28515625" style="197" hidden="1"/>
    <col min="12062" max="12062" width="2.7109375" style="197" hidden="1"/>
    <col min="12063" max="12063" width="6.5703125" style="197" hidden="1"/>
    <col min="12064" max="12064" width="20" style="197" hidden="1"/>
    <col min="12065" max="12283" width="11.5703125" style="197" hidden="1"/>
    <col min="12284" max="12284" width="3.28515625" style="197" hidden="1"/>
    <col min="12285" max="12285" width="30.28515625" style="197" hidden="1"/>
    <col min="12286" max="12286" width="5" style="197" hidden="1"/>
    <col min="12287" max="12287" width="5.28515625" style="197" hidden="1"/>
    <col min="12288" max="12295" width="2.5703125" style="197" hidden="1"/>
    <col min="12296" max="12296" width="3.5703125" style="197" hidden="1"/>
    <col min="12297" max="12297" width="3" style="197" hidden="1"/>
    <col min="12298" max="12298" width="3.42578125" style="197" hidden="1"/>
    <col min="12299" max="12299" width="3.28515625" style="197" hidden="1"/>
    <col min="12300" max="12301" width="2.7109375" style="197" hidden="1"/>
    <col min="12302" max="12302" width="3" style="197" hidden="1"/>
    <col min="12303" max="12304" width="2.7109375" style="197" hidden="1"/>
    <col min="12305" max="12305" width="3" style="197" hidden="1"/>
    <col min="12306" max="12306" width="2.7109375" style="197" hidden="1"/>
    <col min="12307" max="12307" width="3" style="197" hidden="1"/>
    <col min="12308" max="12309" width="2.7109375" style="197" hidden="1"/>
    <col min="12310" max="12311" width="3" style="197" hidden="1"/>
    <col min="12312" max="12312" width="2.7109375" style="197" hidden="1"/>
    <col min="12313" max="12313" width="3.42578125" style="197" hidden="1"/>
    <col min="12314" max="12314" width="2.7109375" style="197" hidden="1"/>
    <col min="12315" max="12315" width="3" style="197" hidden="1"/>
    <col min="12316" max="12317" width="3.28515625" style="197" hidden="1"/>
    <col min="12318" max="12318" width="2.7109375" style="197" hidden="1"/>
    <col min="12319" max="12319" width="6.5703125" style="197" hidden="1"/>
    <col min="12320" max="12320" width="20" style="197" hidden="1"/>
    <col min="12321" max="12539" width="11.5703125" style="197" hidden="1"/>
    <col min="12540" max="12540" width="3.28515625" style="197" hidden="1"/>
    <col min="12541" max="12541" width="30.28515625" style="197" hidden="1"/>
    <col min="12542" max="12542" width="5" style="197" hidden="1"/>
    <col min="12543" max="12543" width="5.28515625" style="197" hidden="1"/>
    <col min="12544" max="12551" width="2.5703125" style="197" hidden="1"/>
    <col min="12552" max="12552" width="3.5703125" style="197" hidden="1"/>
    <col min="12553" max="12553" width="3" style="197" hidden="1"/>
    <col min="12554" max="12554" width="3.42578125" style="197" hidden="1"/>
    <col min="12555" max="12555" width="3.28515625" style="197" hidden="1"/>
    <col min="12556" max="12557" width="2.7109375" style="197" hidden="1"/>
    <col min="12558" max="12558" width="3" style="197" hidden="1"/>
    <col min="12559" max="12560" width="2.7109375" style="197" hidden="1"/>
    <col min="12561" max="12561" width="3" style="197" hidden="1"/>
    <col min="12562" max="12562" width="2.7109375" style="197" hidden="1"/>
    <col min="12563" max="12563" width="3" style="197" hidden="1"/>
    <col min="12564" max="12565" width="2.7109375" style="197" hidden="1"/>
    <col min="12566" max="12567" width="3" style="197" hidden="1"/>
    <col min="12568" max="12568" width="2.7109375" style="197" hidden="1"/>
    <col min="12569" max="12569" width="3.42578125" style="197" hidden="1"/>
    <col min="12570" max="12570" width="2.7109375" style="197" hidden="1"/>
    <col min="12571" max="12571" width="3" style="197" hidden="1"/>
    <col min="12572" max="12573" width="3.28515625" style="197" hidden="1"/>
    <col min="12574" max="12574" width="2.7109375" style="197" hidden="1"/>
    <col min="12575" max="12575" width="6.5703125" style="197" hidden="1"/>
    <col min="12576" max="12576" width="20" style="197" hidden="1"/>
    <col min="12577" max="12795" width="11.5703125" style="197" hidden="1"/>
    <col min="12796" max="12796" width="3.28515625" style="197" hidden="1"/>
    <col min="12797" max="12797" width="30.28515625" style="197" hidden="1"/>
    <col min="12798" max="12798" width="5" style="197" hidden="1"/>
    <col min="12799" max="12799" width="5.28515625" style="197" hidden="1"/>
    <col min="12800" max="12807" width="2.5703125" style="197" hidden="1"/>
    <col min="12808" max="12808" width="3.5703125" style="197" hidden="1"/>
    <col min="12809" max="12809" width="3" style="197" hidden="1"/>
    <col min="12810" max="12810" width="3.42578125" style="197" hidden="1"/>
    <col min="12811" max="12811" width="3.28515625" style="197" hidden="1"/>
    <col min="12812" max="12813" width="2.7109375" style="197" hidden="1"/>
    <col min="12814" max="12814" width="3" style="197" hidden="1"/>
    <col min="12815" max="12816" width="2.7109375" style="197" hidden="1"/>
    <col min="12817" max="12817" width="3" style="197" hidden="1"/>
    <col min="12818" max="12818" width="2.7109375" style="197" hidden="1"/>
    <col min="12819" max="12819" width="3" style="197" hidden="1"/>
    <col min="12820" max="12821" width="2.7109375" style="197" hidden="1"/>
    <col min="12822" max="12823" width="3" style="197" hidden="1"/>
    <col min="12824" max="12824" width="2.7109375" style="197" hidden="1"/>
    <col min="12825" max="12825" width="3.42578125" style="197" hidden="1"/>
    <col min="12826" max="12826" width="2.7109375" style="197" hidden="1"/>
    <col min="12827" max="12827" width="3" style="197" hidden="1"/>
    <col min="12828" max="12829" width="3.28515625" style="197" hidden="1"/>
    <col min="12830" max="12830" width="2.7109375" style="197" hidden="1"/>
    <col min="12831" max="12831" width="6.5703125" style="197" hidden="1"/>
    <col min="12832" max="12832" width="20" style="197" hidden="1"/>
    <col min="12833" max="13051" width="11.5703125" style="197" hidden="1"/>
    <col min="13052" max="13052" width="3.28515625" style="197" hidden="1"/>
    <col min="13053" max="13053" width="30.28515625" style="197" hidden="1"/>
    <col min="13054" max="13054" width="5" style="197" hidden="1"/>
    <col min="13055" max="13055" width="5.28515625" style="197" hidden="1"/>
    <col min="13056" max="13063" width="2.5703125" style="197" hidden="1"/>
    <col min="13064" max="13064" width="3.5703125" style="197" hidden="1"/>
    <col min="13065" max="13065" width="3" style="197" hidden="1"/>
    <col min="13066" max="13066" width="3.42578125" style="197" hidden="1"/>
    <col min="13067" max="13067" width="3.28515625" style="197" hidden="1"/>
    <col min="13068" max="13069" width="2.7109375" style="197" hidden="1"/>
    <col min="13070" max="13070" width="3" style="197" hidden="1"/>
    <col min="13071" max="13072" width="2.7109375" style="197" hidden="1"/>
    <col min="13073" max="13073" width="3" style="197" hidden="1"/>
    <col min="13074" max="13074" width="2.7109375" style="197" hidden="1"/>
    <col min="13075" max="13075" width="3" style="197" hidden="1"/>
    <col min="13076" max="13077" width="2.7109375" style="197" hidden="1"/>
    <col min="13078" max="13079" width="3" style="197" hidden="1"/>
    <col min="13080" max="13080" width="2.7109375" style="197" hidden="1"/>
    <col min="13081" max="13081" width="3.42578125" style="197" hidden="1"/>
    <col min="13082" max="13082" width="2.7109375" style="197" hidden="1"/>
    <col min="13083" max="13083" width="3" style="197" hidden="1"/>
    <col min="13084" max="13085" width="3.28515625" style="197" hidden="1"/>
    <col min="13086" max="13086" width="2.7109375" style="197" hidden="1"/>
    <col min="13087" max="13087" width="6.5703125" style="197" hidden="1"/>
    <col min="13088" max="13088" width="20" style="197" hidden="1"/>
    <col min="13089" max="13307" width="11.5703125" style="197" hidden="1"/>
    <col min="13308" max="13308" width="3.28515625" style="197" hidden="1"/>
    <col min="13309" max="13309" width="30.28515625" style="197" hidden="1"/>
    <col min="13310" max="13310" width="5" style="197" hidden="1"/>
    <col min="13311" max="13311" width="5.28515625" style="197" hidden="1"/>
    <col min="13312" max="13319" width="2.5703125" style="197" hidden="1"/>
    <col min="13320" max="13320" width="3.5703125" style="197" hidden="1"/>
    <col min="13321" max="13321" width="3" style="197" hidden="1"/>
    <col min="13322" max="13322" width="3.42578125" style="197" hidden="1"/>
    <col min="13323" max="13323" width="3.28515625" style="197" hidden="1"/>
    <col min="13324" max="13325" width="2.7109375" style="197" hidden="1"/>
    <col min="13326" max="13326" width="3" style="197" hidden="1"/>
    <col min="13327" max="13328" width="2.7109375" style="197" hidden="1"/>
    <col min="13329" max="13329" width="3" style="197" hidden="1"/>
    <col min="13330" max="13330" width="2.7109375" style="197" hidden="1"/>
    <col min="13331" max="13331" width="3" style="197" hidden="1"/>
    <col min="13332" max="13333" width="2.7109375" style="197" hidden="1"/>
    <col min="13334" max="13335" width="3" style="197" hidden="1"/>
    <col min="13336" max="13336" width="2.7109375" style="197" hidden="1"/>
    <col min="13337" max="13337" width="3.42578125" style="197" hidden="1"/>
    <col min="13338" max="13338" width="2.7109375" style="197" hidden="1"/>
    <col min="13339" max="13339" width="3" style="197" hidden="1"/>
    <col min="13340" max="13341" width="3.28515625" style="197" hidden="1"/>
    <col min="13342" max="13342" width="2.7109375" style="197" hidden="1"/>
    <col min="13343" max="13343" width="6.5703125" style="197" hidden="1"/>
    <col min="13344" max="13344" width="20" style="197" hidden="1"/>
    <col min="13345" max="13563" width="11.5703125" style="197" hidden="1"/>
    <col min="13564" max="13564" width="3.28515625" style="197" hidden="1"/>
    <col min="13565" max="13565" width="30.28515625" style="197" hidden="1"/>
    <col min="13566" max="13566" width="5" style="197" hidden="1"/>
    <col min="13567" max="13567" width="5.28515625" style="197" hidden="1"/>
    <col min="13568" max="13575" width="2.5703125" style="197" hidden="1"/>
    <col min="13576" max="13576" width="3.5703125" style="197" hidden="1"/>
    <col min="13577" max="13577" width="3" style="197" hidden="1"/>
    <col min="13578" max="13578" width="3.42578125" style="197" hidden="1"/>
    <col min="13579" max="13579" width="3.28515625" style="197" hidden="1"/>
    <col min="13580" max="13581" width="2.7109375" style="197" hidden="1"/>
    <col min="13582" max="13582" width="3" style="197" hidden="1"/>
    <col min="13583" max="13584" width="2.7109375" style="197" hidden="1"/>
    <col min="13585" max="13585" width="3" style="197" hidden="1"/>
    <col min="13586" max="13586" width="2.7109375" style="197" hidden="1"/>
    <col min="13587" max="13587" width="3" style="197" hidden="1"/>
    <col min="13588" max="13589" width="2.7109375" style="197" hidden="1"/>
    <col min="13590" max="13591" width="3" style="197" hidden="1"/>
    <col min="13592" max="13592" width="2.7109375" style="197" hidden="1"/>
    <col min="13593" max="13593" width="3.42578125" style="197" hidden="1"/>
    <col min="13594" max="13594" width="2.7109375" style="197" hidden="1"/>
    <col min="13595" max="13595" width="3" style="197" hidden="1"/>
    <col min="13596" max="13597" width="3.28515625" style="197" hidden="1"/>
    <col min="13598" max="13598" width="2.7109375" style="197" hidden="1"/>
    <col min="13599" max="13599" width="6.5703125" style="197" hidden="1"/>
    <col min="13600" max="13600" width="20" style="197" hidden="1"/>
    <col min="13601" max="13819" width="11.5703125" style="197" hidden="1"/>
    <col min="13820" max="13820" width="3.28515625" style="197" hidden="1"/>
    <col min="13821" max="13821" width="30.28515625" style="197" hidden="1"/>
    <col min="13822" max="13822" width="5" style="197" hidden="1"/>
    <col min="13823" max="13823" width="5.28515625" style="197" hidden="1"/>
    <col min="13824" max="13831" width="2.5703125" style="197" hidden="1"/>
    <col min="13832" max="13832" width="3.5703125" style="197" hidden="1"/>
    <col min="13833" max="13833" width="3" style="197" hidden="1"/>
    <col min="13834" max="13834" width="3.42578125" style="197" hidden="1"/>
    <col min="13835" max="13835" width="3.28515625" style="197" hidden="1"/>
    <col min="13836" max="13837" width="2.7109375" style="197" hidden="1"/>
    <col min="13838" max="13838" width="3" style="197" hidden="1"/>
    <col min="13839" max="13840" width="2.7109375" style="197" hidden="1"/>
    <col min="13841" max="13841" width="3" style="197" hidden="1"/>
    <col min="13842" max="13842" width="2.7109375" style="197" hidden="1"/>
    <col min="13843" max="13843" width="3" style="197" hidden="1"/>
    <col min="13844" max="13845" width="2.7109375" style="197" hidden="1"/>
    <col min="13846" max="13847" width="3" style="197" hidden="1"/>
    <col min="13848" max="13848" width="2.7109375" style="197" hidden="1"/>
    <col min="13849" max="13849" width="3.42578125" style="197" hidden="1"/>
    <col min="13850" max="13850" width="2.7109375" style="197" hidden="1"/>
    <col min="13851" max="13851" width="3" style="197" hidden="1"/>
    <col min="13852" max="13853" width="3.28515625" style="197" hidden="1"/>
    <col min="13854" max="13854" width="2.7109375" style="197" hidden="1"/>
    <col min="13855" max="13855" width="6.5703125" style="197" hidden="1"/>
    <col min="13856" max="13856" width="20" style="197" hidden="1"/>
    <col min="13857" max="14075" width="11.5703125" style="197" hidden="1"/>
    <col min="14076" max="14076" width="3.28515625" style="197" hidden="1"/>
    <col min="14077" max="14077" width="30.28515625" style="197" hidden="1"/>
    <col min="14078" max="14078" width="5" style="197" hidden="1"/>
    <col min="14079" max="14079" width="5.28515625" style="197" hidden="1"/>
    <col min="14080" max="14087" width="2.5703125" style="197" hidden="1"/>
    <col min="14088" max="14088" width="3.5703125" style="197" hidden="1"/>
    <col min="14089" max="14089" width="3" style="197" hidden="1"/>
    <col min="14090" max="14090" width="3.42578125" style="197" hidden="1"/>
    <col min="14091" max="14091" width="3.28515625" style="197" hidden="1"/>
    <col min="14092" max="14093" width="2.7109375" style="197" hidden="1"/>
    <col min="14094" max="14094" width="3" style="197" hidden="1"/>
    <col min="14095" max="14096" width="2.7109375" style="197" hidden="1"/>
    <col min="14097" max="14097" width="3" style="197" hidden="1"/>
    <col min="14098" max="14098" width="2.7109375" style="197" hidden="1"/>
    <col min="14099" max="14099" width="3" style="197" hidden="1"/>
    <col min="14100" max="14101" width="2.7109375" style="197" hidden="1"/>
    <col min="14102" max="14103" width="3" style="197" hidden="1"/>
    <col min="14104" max="14104" width="2.7109375" style="197" hidden="1"/>
    <col min="14105" max="14105" width="3.42578125" style="197" hidden="1"/>
    <col min="14106" max="14106" width="2.7109375" style="197" hidden="1"/>
    <col min="14107" max="14107" width="3" style="197" hidden="1"/>
    <col min="14108" max="14109" width="3.28515625" style="197" hidden="1"/>
    <col min="14110" max="14110" width="2.7109375" style="197" hidden="1"/>
    <col min="14111" max="14111" width="6.5703125" style="197" hidden="1"/>
    <col min="14112" max="14112" width="20" style="197" hidden="1"/>
    <col min="14113" max="14331" width="11.5703125" style="197" hidden="1"/>
    <col min="14332" max="14332" width="3.28515625" style="197" hidden="1"/>
    <col min="14333" max="14333" width="30.28515625" style="197" hidden="1"/>
    <col min="14334" max="14334" width="5" style="197" hidden="1"/>
    <col min="14335" max="14335" width="5.28515625" style="197" hidden="1"/>
    <col min="14336" max="14343" width="2.5703125" style="197" hidden="1"/>
    <col min="14344" max="14344" width="3.5703125" style="197" hidden="1"/>
    <col min="14345" max="14345" width="3" style="197" hidden="1"/>
    <col min="14346" max="14346" width="3.42578125" style="197" hidden="1"/>
    <col min="14347" max="14347" width="3.28515625" style="197" hidden="1"/>
    <col min="14348" max="14349" width="2.7109375" style="197" hidden="1"/>
    <col min="14350" max="14350" width="3" style="197" hidden="1"/>
    <col min="14351" max="14352" width="2.7109375" style="197" hidden="1"/>
    <col min="14353" max="14353" width="3" style="197" hidden="1"/>
    <col min="14354" max="14354" width="2.7109375" style="197" hidden="1"/>
    <col min="14355" max="14355" width="3" style="197" hidden="1"/>
    <col min="14356" max="14357" width="2.7109375" style="197" hidden="1"/>
    <col min="14358" max="14359" width="3" style="197" hidden="1"/>
    <col min="14360" max="14360" width="2.7109375" style="197" hidden="1"/>
    <col min="14361" max="14361" width="3.42578125" style="197" hidden="1"/>
    <col min="14362" max="14362" width="2.7109375" style="197" hidden="1"/>
    <col min="14363" max="14363" width="3" style="197" hidden="1"/>
    <col min="14364" max="14365" width="3.28515625" style="197" hidden="1"/>
    <col min="14366" max="14366" width="2.7109375" style="197" hidden="1"/>
    <col min="14367" max="14367" width="6.5703125" style="197" hidden="1"/>
    <col min="14368" max="14368" width="20" style="197" hidden="1"/>
    <col min="14369" max="14587" width="11.5703125" style="197" hidden="1"/>
    <col min="14588" max="14588" width="3.28515625" style="197" hidden="1"/>
    <col min="14589" max="14589" width="30.28515625" style="197" hidden="1"/>
    <col min="14590" max="14590" width="5" style="197" hidden="1"/>
    <col min="14591" max="14591" width="5.28515625" style="197" hidden="1"/>
    <col min="14592" max="14599" width="2.5703125" style="197" hidden="1"/>
    <col min="14600" max="14600" width="3.5703125" style="197" hidden="1"/>
    <col min="14601" max="14601" width="3" style="197" hidden="1"/>
    <col min="14602" max="14602" width="3.42578125" style="197" hidden="1"/>
    <col min="14603" max="14603" width="3.28515625" style="197" hidden="1"/>
    <col min="14604" max="14605" width="2.7109375" style="197" hidden="1"/>
    <col min="14606" max="14606" width="3" style="197" hidden="1"/>
    <col min="14607" max="14608" width="2.7109375" style="197" hidden="1"/>
    <col min="14609" max="14609" width="3" style="197" hidden="1"/>
    <col min="14610" max="14610" width="2.7109375" style="197" hidden="1"/>
    <col min="14611" max="14611" width="3" style="197" hidden="1"/>
    <col min="14612" max="14613" width="2.7109375" style="197" hidden="1"/>
    <col min="14614" max="14615" width="3" style="197" hidden="1"/>
    <col min="14616" max="14616" width="2.7109375" style="197" hidden="1"/>
    <col min="14617" max="14617" width="3.42578125" style="197" hidden="1"/>
    <col min="14618" max="14618" width="2.7109375" style="197" hidden="1"/>
    <col min="14619" max="14619" width="3" style="197" hidden="1"/>
    <col min="14620" max="14621" width="3.28515625" style="197" hidden="1"/>
    <col min="14622" max="14622" width="2.7109375" style="197" hidden="1"/>
    <col min="14623" max="14623" width="6.5703125" style="197" hidden="1"/>
    <col min="14624" max="14624" width="20" style="197" hidden="1"/>
    <col min="14625" max="14843" width="11.5703125" style="197" hidden="1"/>
    <col min="14844" max="14844" width="3.28515625" style="197" hidden="1"/>
    <col min="14845" max="14845" width="30.28515625" style="197" hidden="1"/>
    <col min="14846" max="14846" width="5" style="197" hidden="1"/>
    <col min="14847" max="14847" width="5.28515625" style="197" hidden="1"/>
    <col min="14848" max="14855" width="2.5703125" style="197" hidden="1"/>
    <col min="14856" max="14856" width="3.5703125" style="197" hidden="1"/>
    <col min="14857" max="14857" width="3" style="197" hidden="1"/>
    <col min="14858" max="14858" width="3.42578125" style="197" hidden="1"/>
    <col min="14859" max="14859" width="3.28515625" style="197" hidden="1"/>
    <col min="14860" max="14861" width="2.7109375" style="197" hidden="1"/>
    <col min="14862" max="14862" width="3" style="197" hidden="1"/>
    <col min="14863" max="14864" width="2.7109375" style="197" hidden="1"/>
    <col min="14865" max="14865" width="3" style="197" hidden="1"/>
    <col min="14866" max="14866" width="2.7109375" style="197" hidden="1"/>
    <col min="14867" max="14867" width="3" style="197" hidden="1"/>
    <col min="14868" max="14869" width="2.7109375" style="197" hidden="1"/>
    <col min="14870" max="14871" width="3" style="197" hidden="1"/>
    <col min="14872" max="14872" width="2.7109375" style="197" hidden="1"/>
    <col min="14873" max="14873" width="3.42578125" style="197" hidden="1"/>
    <col min="14874" max="14874" width="2.7109375" style="197" hidden="1"/>
    <col min="14875" max="14875" width="3" style="197" hidden="1"/>
    <col min="14876" max="14877" width="3.28515625" style="197" hidden="1"/>
    <col min="14878" max="14878" width="2.7109375" style="197" hidden="1"/>
    <col min="14879" max="14879" width="6.5703125" style="197" hidden="1"/>
    <col min="14880" max="14880" width="20" style="197" hidden="1"/>
    <col min="14881" max="15099" width="11.5703125" style="197" hidden="1"/>
    <col min="15100" max="15100" width="3.28515625" style="197" hidden="1"/>
    <col min="15101" max="15101" width="30.28515625" style="197" hidden="1"/>
    <col min="15102" max="15102" width="5" style="197" hidden="1"/>
    <col min="15103" max="15103" width="5.28515625" style="197" hidden="1"/>
    <col min="15104" max="15111" width="2.5703125" style="197" hidden="1"/>
    <col min="15112" max="15112" width="3.5703125" style="197" hidden="1"/>
    <col min="15113" max="15113" width="3" style="197" hidden="1"/>
    <col min="15114" max="15114" width="3.42578125" style="197" hidden="1"/>
    <col min="15115" max="15115" width="3.28515625" style="197" hidden="1"/>
    <col min="15116" max="15117" width="2.7109375" style="197" hidden="1"/>
    <col min="15118" max="15118" width="3" style="197" hidden="1"/>
    <col min="15119" max="15120" width="2.7109375" style="197" hidden="1"/>
    <col min="15121" max="15121" width="3" style="197" hidden="1"/>
    <col min="15122" max="15122" width="2.7109375" style="197" hidden="1"/>
    <col min="15123" max="15123" width="3" style="197" hidden="1"/>
    <col min="15124" max="15125" width="2.7109375" style="197" hidden="1"/>
    <col min="15126" max="15127" width="3" style="197" hidden="1"/>
    <col min="15128" max="15128" width="2.7109375" style="197" hidden="1"/>
    <col min="15129" max="15129" width="3.42578125" style="197" hidden="1"/>
    <col min="15130" max="15130" width="2.7109375" style="197" hidden="1"/>
    <col min="15131" max="15131" width="3" style="197" hidden="1"/>
    <col min="15132" max="15133" width="3.28515625" style="197" hidden="1"/>
    <col min="15134" max="15134" width="2.7109375" style="197" hidden="1"/>
    <col min="15135" max="15135" width="6.5703125" style="197" hidden="1"/>
    <col min="15136" max="15136" width="20" style="197" hidden="1"/>
    <col min="15137" max="15355" width="11.5703125" style="197" hidden="1"/>
    <col min="15356" max="15356" width="3.28515625" style="197" hidden="1"/>
    <col min="15357" max="15357" width="30.28515625" style="197" hidden="1"/>
    <col min="15358" max="15358" width="5" style="197" hidden="1"/>
    <col min="15359" max="15359" width="5.28515625" style="197" hidden="1"/>
    <col min="15360" max="15367" width="2.5703125" style="197" hidden="1"/>
    <col min="15368" max="15368" width="3.5703125" style="197" hidden="1"/>
    <col min="15369" max="15369" width="3" style="197" hidden="1"/>
    <col min="15370" max="15370" width="3.42578125" style="197" hidden="1"/>
    <col min="15371" max="15371" width="3.28515625" style="197" hidden="1"/>
    <col min="15372" max="15373" width="2.7109375" style="197" hidden="1"/>
    <col min="15374" max="15374" width="3" style="197" hidden="1"/>
    <col min="15375" max="15376" width="2.7109375" style="197" hidden="1"/>
    <col min="15377" max="15377" width="3" style="197" hidden="1"/>
    <col min="15378" max="15378" width="2.7109375" style="197" hidden="1"/>
    <col min="15379" max="15379" width="3" style="197" hidden="1"/>
    <col min="15380" max="15381" width="2.7109375" style="197" hidden="1"/>
    <col min="15382" max="15383" width="3" style="197" hidden="1"/>
    <col min="15384" max="15384" width="2.7109375" style="197" hidden="1"/>
    <col min="15385" max="15385" width="3.42578125" style="197" hidden="1"/>
    <col min="15386" max="15386" width="2.7109375" style="197" hidden="1"/>
    <col min="15387" max="15387" width="3" style="197" hidden="1"/>
    <col min="15388" max="15389" width="3.28515625" style="197" hidden="1"/>
    <col min="15390" max="15390" width="2.7109375" style="197" hidden="1"/>
    <col min="15391" max="15391" width="6.5703125" style="197" hidden="1"/>
    <col min="15392" max="15392" width="20" style="197" hidden="1"/>
    <col min="15393" max="15611" width="11.5703125" style="197" hidden="1"/>
    <col min="15612" max="15612" width="3.28515625" style="197" hidden="1"/>
    <col min="15613" max="15613" width="30.28515625" style="197" hidden="1"/>
    <col min="15614" max="15614" width="5" style="197" hidden="1"/>
    <col min="15615" max="15615" width="5.28515625" style="197" hidden="1"/>
    <col min="15616" max="15623" width="2.5703125" style="197" hidden="1"/>
    <col min="15624" max="15624" width="3.5703125" style="197" hidden="1"/>
    <col min="15625" max="15625" width="3" style="197" hidden="1"/>
    <col min="15626" max="15626" width="3.42578125" style="197" hidden="1"/>
    <col min="15627" max="15627" width="3.28515625" style="197" hidden="1"/>
    <col min="15628" max="15629" width="2.7109375" style="197" hidden="1"/>
    <col min="15630" max="15630" width="3" style="197" hidden="1"/>
    <col min="15631" max="15632" width="2.7109375" style="197" hidden="1"/>
    <col min="15633" max="15633" width="3" style="197" hidden="1"/>
    <col min="15634" max="15634" width="2.7109375" style="197" hidden="1"/>
    <col min="15635" max="15635" width="3" style="197" hidden="1"/>
    <col min="15636" max="15637" width="2.7109375" style="197" hidden="1"/>
    <col min="15638" max="15639" width="3" style="197" hidden="1"/>
    <col min="15640" max="15640" width="2.7109375" style="197" hidden="1"/>
    <col min="15641" max="15641" width="3.42578125" style="197" hidden="1"/>
    <col min="15642" max="15642" width="2.7109375" style="197" hidden="1"/>
    <col min="15643" max="15643" width="3" style="197" hidden="1"/>
    <col min="15644" max="15645" width="3.28515625" style="197" hidden="1"/>
    <col min="15646" max="15646" width="2.7109375" style="197" hidden="1"/>
    <col min="15647" max="15647" width="6.5703125" style="197" hidden="1"/>
    <col min="15648" max="15648" width="20" style="197" hidden="1"/>
    <col min="15649" max="15867" width="11.5703125" style="197" hidden="1"/>
    <col min="15868" max="15868" width="3.28515625" style="197" hidden="1"/>
    <col min="15869" max="15869" width="30.28515625" style="197" hidden="1"/>
    <col min="15870" max="15870" width="5" style="197" hidden="1"/>
    <col min="15871" max="15871" width="5.28515625" style="197" hidden="1"/>
    <col min="15872" max="15879" width="2.5703125" style="197" hidden="1"/>
    <col min="15880" max="15880" width="3.5703125" style="197" hidden="1"/>
    <col min="15881" max="15881" width="3" style="197" hidden="1"/>
    <col min="15882" max="15882" width="3.42578125" style="197" hidden="1"/>
    <col min="15883" max="15883" width="3.28515625" style="197" hidden="1"/>
    <col min="15884" max="15885" width="2.7109375" style="197" hidden="1"/>
    <col min="15886" max="15886" width="3" style="197" hidden="1"/>
    <col min="15887" max="15888" width="2.7109375" style="197" hidden="1"/>
    <col min="15889" max="15889" width="3" style="197" hidden="1"/>
    <col min="15890" max="15890" width="2.7109375" style="197" hidden="1"/>
    <col min="15891" max="15891" width="3" style="197" hidden="1"/>
    <col min="15892" max="15893" width="2.7109375" style="197" hidden="1"/>
    <col min="15894" max="15895" width="3" style="197" hidden="1"/>
    <col min="15896" max="15896" width="2.7109375" style="197" hidden="1"/>
    <col min="15897" max="15897" width="3.42578125" style="197" hidden="1"/>
    <col min="15898" max="15898" width="2.7109375" style="197" hidden="1"/>
    <col min="15899" max="15899" width="3" style="197" hidden="1"/>
    <col min="15900" max="15901" width="3.28515625" style="197" hidden="1"/>
    <col min="15902" max="15902" width="2.7109375" style="197" hidden="1"/>
    <col min="15903" max="15903" width="6.5703125" style="197" hidden="1"/>
    <col min="15904" max="15904" width="20" style="197" hidden="1"/>
    <col min="15905" max="16123" width="11.5703125" style="197" hidden="1"/>
    <col min="16124" max="16124" width="3.28515625" style="197" hidden="1"/>
    <col min="16125" max="16125" width="30.28515625" style="197" hidden="1"/>
    <col min="16126" max="16126" width="5" style="197" hidden="1"/>
    <col min="16127" max="16127" width="5.28515625" style="197" hidden="1"/>
    <col min="16128" max="16135" width="2.5703125" style="197" hidden="1"/>
    <col min="16136" max="16136" width="3.5703125" style="197" hidden="1"/>
    <col min="16137" max="16137" width="3" style="197" hidden="1"/>
    <col min="16138" max="16138" width="3.42578125" style="197" hidden="1"/>
    <col min="16139" max="16139" width="3.28515625" style="197" hidden="1"/>
    <col min="16140" max="16141" width="2.7109375" style="197" hidden="1"/>
    <col min="16142" max="16142" width="3" style="197" hidden="1"/>
    <col min="16143" max="16144" width="2.7109375" style="197" hidden="1"/>
    <col min="16145" max="16145" width="3" style="197" hidden="1"/>
    <col min="16146" max="16146" width="2.7109375" style="197" hidden="1"/>
    <col min="16147" max="16147" width="3" style="197" hidden="1"/>
    <col min="16148" max="16149" width="2.7109375" style="197" hidden="1"/>
    <col min="16150" max="16151" width="3" style="197" hidden="1"/>
    <col min="16152" max="16152" width="2.7109375" style="197" hidden="1"/>
    <col min="16153" max="16153" width="3.42578125" style="197" hidden="1"/>
    <col min="16154" max="16154" width="2.7109375" style="197" hidden="1"/>
    <col min="16155" max="16155" width="3" style="197" hidden="1"/>
    <col min="16156" max="16157" width="3.28515625" style="197" hidden="1"/>
    <col min="16158" max="16158" width="2.7109375" style="197" hidden="1"/>
    <col min="16159" max="16159" width="6.5703125" style="197" hidden="1"/>
    <col min="16160" max="16160" width="20" style="197" hidden="1"/>
    <col min="16161" max="16380" width="11.5703125" style="197" hidden="1"/>
    <col min="16381" max="16384" width="11.42578125" style="197" hidden="1"/>
  </cols>
  <sheetData>
    <row r="1" spans="1:41" ht="13.15" customHeight="1" x14ac:dyDescent="0.2">
      <c r="A1" s="314" t="s">
        <v>91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</row>
    <row r="2" spans="1:41" ht="13.15" customHeight="1" x14ac:dyDescent="0.2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</row>
    <row r="3" spans="1:41" ht="13.5" x14ac:dyDescent="0.25">
      <c r="A3" s="330" t="s">
        <v>102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77"/>
    </row>
    <row r="4" spans="1:41" ht="15.6" customHeight="1" x14ac:dyDescent="0.25">
      <c r="B4" s="198"/>
      <c r="C4" s="198"/>
      <c r="D4" s="198"/>
      <c r="E4" s="393" t="s">
        <v>103</v>
      </c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198"/>
      <c r="AK4" s="198"/>
      <c r="AL4" s="198"/>
    </row>
    <row r="5" spans="1:41" s="132" customFormat="1" ht="18.600000000000001" customHeight="1" x14ac:dyDescent="0.25">
      <c r="A5" s="134"/>
      <c r="C5" s="77"/>
      <c r="D5" s="77"/>
      <c r="E5" s="264" t="s">
        <v>922</v>
      </c>
      <c r="F5" s="265" t="s">
        <v>38</v>
      </c>
      <c r="G5" s="379" t="str">
        <f>ASISTENCIA!G5</f>
        <v>JULIO</v>
      </c>
      <c r="H5" s="379"/>
      <c r="I5" s="379"/>
      <c r="J5" s="379"/>
      <c r="K5" s="379"/>
      <c r="L5" s="199">
        <f>VLOOKUP(G5,CALEND!$A$17:$B$28,2,FALSE)</f>
        <v>7</v>
      </c>
      <c r="M5" s="199"/>
      <c r="N5" s="103"/>
      <c r="P5" s="266" t="s">
        <v>23</v>
      </c>
      <c r="Q5" s="269"/>
      <c r="R5" s="267">
        <f>+ASISTENCIA!X5*1</f>
        <v>2024</v>
      </c>
      <c r="Z5" s="265" t="s">
        <v>94</v>
      </c>
      <c r="AA5" s="381" t="str">
        <f>IF(+ASISTENCIA!AC5="","",ASISTENCIA!AC5)</f>
        <v>Mañana</v>
      </c>
      <c r="AB5" s="381"/>
      <c r="AC5" s="381"/>
      <c r="AD5" s="381"/>
      <c r="AE5" s="381"/>
      <c r="AF5" s="381"/>
      <c r="AG5" s="381"/>
      <c r="AH5" s="381"/>
      <c r="AI5" s="181"/>
      <c r="AJ5" s="133"/>
      <c r="AK5" s="133"/>
      <c r="AL5" s="133"/>
    </row>
    <row r="6" spans="1:41" s="132" customFormat="1" ht="18.600000000000001" customHeight="1" x14ac:dyDescent="0.3">
      <c r="C6" s="77"/>
      <c r="D6" s="77"/>
      <c r="E6" s="264" t="s">
        <v>93</v>
      </c>
      <c r="F6" s="380" t="str">
        <f>IF(+ASISTENCIA!F6="","",ASISTENCIA!F6)</f>
        <v>MARISCAL RAMON CASTILLA</v>
      </c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4" t="s">
        <v>111</v>
      </c>
      <c r="F7" s="382" t="str">
        <f>IF(+ASISTENCIA!F7="","",ASISTENCIA!F7)</f>
        <v xml:space="preserve">F0 - Secundaria                    </v>
      </c>
      <c r="G7" s="382"/>
      <c r="H7" s="382"/>
      <c r="I7" s="200"/>
      <c r="J7" s="268" t="s">
        <v>927</v>
      </c>
      <c r="L7" s="392" t="str">
        <f>IF(+ASISTENCIA!N7="","",ASISTENCIA!N7)</f>
        <v>C.P. CACHIPUCARA</v>
      </c>
      <c r="M7" s="392"/>
      <c r="N7" s="392"/>
      <c r="O7" s="392"/>
      <c r="P7" s="392"/>
      <c r="Q7" s="392"/>
      <c r="R7" s="392"/>
      <c r="S7" s="392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2"/>
      <c r="AE7" s="136"/>
      <c r="AF7" s="137"/>
      <c r="AG7" s="137"/>
      <c r="AH7" s="137"/>
      <c r="AI7" s="201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4" t="s">
        <v>108</v>
      </c>
      <c r="F8" s="382" t="str">
        <f>IF(+ASISTENCIA!F8="","",ASISTENCIA!F8)</f>
        <v>0578997</v>
      </c>
      <c r="G8" s="382"/>
      <c r="H8" s="382"/>
      <c r="I8" s="114"/>
      <c r="J8" s="268" t="s">
        <v>928</v>
      </c>
      <c r="L8" s="392" t="str">
        <f>IF(+ASISTENCIA!N8="","",ASISTENCIA!N8)</f>
        <v>PILCUYO / CACHI PUCARA</v>
      </c>
      <c r="M8" s="392"/>
      <c r="N8" s="392"/>
      <c r="O8" s="392"/>
      <c r="P8" s="392"/>
      <c r="Q8" s="392"/>
      <c r="R8" s="392"/>
      <c r="S8" s="392"/>
      <c r="T8" s="153"/>
      <c r="U8" s="153"/>
      <c r="V8" s="154"/>
      <c r="W8" s="154"/>
      <c r="X8" s="154"/>
      <c r="Y8" s="154"/>
      <c r="Z8" s="154"/>
      <c r="AA8" s="154"/>
      <c r="AB8" s="155"/>
      <c r="AC8" s="238"/>
      <c r="AD8" s="238"/>
      <c r="AE8" s="238"/>
      <c r="AF8" s="238"/>
      <c r="AG8" s="238"/>
      <c r="AH8" s="238"/>
      <c r="AI8" s="201"/>
      <c r="AK8" s="81"/>
      <c r="AL8" s="77"/>
    </row>
    <row r="9" spans="1:41" ht="3.6" customHeight="1" x14ac:dyDescent="0.25">
      <c r="E9" s="203"/>
      <c r="F9" s="239"/>
      <c r="G9" s="205"/>
      <c r="H9" s="205"/>
      <c r="I9" s="205"/>
      <c r="J9" s="205"/>
      <c r="K9" s="205"/>
      <c r="L9" s="205"/>
      <c r="M9" s="205"/>
      <c r="N9" s="205"/>
      <c r="P9" s="206"/>
      <c r="Q9" s="206"/>
      <c r="R9" s="206"/>
      <c r="S9" s="206"/>
      <c r="T9" s="206"/>
      <c r="U9" s="206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9"/>
      <c r="AN9" s="209"/>
      <c r="AO9" s="209"/>
    </row>
    <row r="10" spans="1:41" s="212" customFormat="1" ht="27" customHeight="1" x14ac:dyDescent="0.2">
      <c r="A10" s="383" t="s">
        <v>3</v>
      </c>
      <c r="B10" s="182"/>
      <c r="C10" s="182"/>
      <c r="D10" s="383" t="s">
        <v>1</v>
      </c>
      <c r="E10" s="383" t="s">
        <v>0</v>
      </c>
      <c r="F10" s="383" t="s">
        <v>92</v>
      </c>
      <c r="G10" s="384" t="s">
        <v>25</v>
      </c>
      <c r="H10" s="384" t="s">
        <v>113</v>
      </c>
      <c r="I10" s="240"/>
      <c r="J10" s="241" t="s">
        <v>923</v>
      </c>
      <c r="K10" s="242"/>
      <c r="L10" s="385" t="s">
        <v>144</v>
      </c>
      <c r="M10" s="385"/>
      <c r="N10" s="385"/>
      <c r="O10" s="242"/>
      <c r="P10" s="243" t="s">
        <v>149</v>
      </c>
      <c r="Q10" s="244"/>
      <c r="R10" s="275" t="s">
        <v>150</v>
      </c>
      <c r="S10" s="244"/>
      <c r="T10" s="372" t="s">
        <v>151</v>
      </c>
      <c r="U10" s="372"/>
      <c r="V10" s="242"/>
      <c r="W10" s="371" t="s">
        <v>153</v>
      </c>
      <c r="X10" s="371"/>
      <c r="Y10" s="245"/>
      <c r="Z10" s="243" t="s">
        <v>156</v>
      </c>
      <c r="AA10" s="246"/>
      <c r="AB10" s="386" t="s">
        <v>104</v>
      </c>
      <c r="AC10" s="387"/>
      <c r="AD10" s="387"/>
      <c r="AE10" s="387"/>
      <c r="AF10" s="387"/>
      <c r="AG10" s="387"/>
      <c r="AH10" s="387"/>
      <c r="AI10" s="387"/>
      <c r="AJ10" s="388"/>
      <c r="AK10" s="210"/>
      <c r="AL10" s="210"/>
      <c r="AM10" s="211"/>
      <c r="AN10" s="211"/>
      <c r="AO10" s="211"/>
    </row>
    <row r="11" spans="1:41" s="195" customFormat="1" ht="33" customHeight="1" x14ac:dyDescent="0.25">
      <c r="A11" s="383"/>
      <c r="B11" s="271" t="s">
        <v>37</v>
      </c>
      <c r="C11" s="274" t="s">
        <v>21</v>
      </c>
      <c r="D11" s="383"/>
      <c r="E11" s="383"/>
      <c r="F11" s="383"/>
      <c r="G11" s="384"/>
      <c r="H11" s="384"/>
      <c r="I11" s="139"/>
      <c r="J11" s="276" t="s">
        <v>146</v>
      </c>
      <c r="K11" s="160"/>
      <c r="L11" s="276" t="s">
        <v>145</v>
      </c>
      <c r="M11" s="276" t="s">
        <v>147</v>
      </c>
      <c r="N11" s="276" t="s">
        <v>148</v>
      </c>
      <c r="O11" s="160"/>
      <c r="P11" s="276" t="s">
        <v>930</v>
      </c>
      <c r="Q11" s="160"/>
      <c r="R11" s="276" t="s">
        <v>146</v>
      </c>
      <c r="S11" s="160"/>
      <c r="T11" s="276" t="s">
        <v>924</v>
      </c>
      <c r="U11" s="276" t="s">
        <v>152</v>
      </c>
      <c r="V11" s="161"/>
      <c r="W11" s="194" t="s">
        <v>154</v>
      </c>
      <c r="X11" s="194" t="s">
        <v>155</v>
      </c>
      <c r="Y11" s="161"/>
      <c r="Z11" s="276" t="s">
        <v>146</v>
      </c>
      <c r="AA11" s="183"/>
      <c r="AB11" s="389"/>
      <c r="AC11" s="390"/>
      <c r="AD11" s="390"/>
      <c r="AE11" s="390"/>
      <c r="AF11" s="390"/>
      <c r="AG11" s="390"/>
      <c r="AH11" s="390"/>
      <c r="AI11" s="390"/>
      <c r="AJ11" s="391"/>
      <c r="AK11" s="273" t="s">
        <v>56</v>
      </c>
      <c r="AL11" s="270" t="s">
        <v>18</v>
      </c>
    </row>
    <row r="12" spans="1:41" s="224" customFormat="1" ht="14.25" hidden="1" x14ac:dyDescent="0.25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6"/>
      <c r="F12" s="247"/>
      <c r="G12" s="219"/>
      <c r="H12" s="219"/>
      <c r="I12" s="248" t="e">
        <f>IF(AND(LEN($E12)&gt;0,#REF!&lt;&gt;"sá.",#REF!&lt;&gt;"do.",#REF!&lt;&gt;""),"C","")</f>
        <v>#REF!</v>
      </c>
      <c r="J12" s="220" t="e">
        <f>IF(AND(LEN($E12)&gt;0,#REF!&lt;&gt;"sá.",#REF!&lt;&gt;"do.",#REF!&lt;&gt;""),"C","")</f>
        <v>#REF!</v>
      </c>
      <c r="K12" s="248" t="e">
        <f>IF(AND(LEN($E12)&gt;0,#REF!&lt;&gt;"sá.",#REF!&lt;&gt;"do.",#REF!&lt;&gt;""),"C","")</f>
        <v>#REF!</v>
      </c>
      <c r="L12" s="220" t="e">
        <f>IF(AND(LEN($E12)&gt;0,#REF!&lt;&gt;"sá.",#REF!&lt;&gt;"do.",#REF!&lt;&gt;""),"C","")</f>
        <v>#REF!</v>
      </c>
      <c r="M12" s="220"/>
      <c r="N12" s="220" t="e">
        <f>IF(AND(LEN($E12)&gt;0,#REF!&lt;&gt;"sá.",#REF!&lt;&gt;"do.",#REF!&lt;&gt;""),"C","")</f>
        <v>#REF!</v>
      </c>
      <c r="O12" s="248" t="e">
        <f>IF(AND(LEN($E12)&gt;0,#REF!&lt;&gt;"sá.",#REF!&lt;&gt;"do.",#REF!&lt;&gt;""),"C","")</f>
        <v>#REF!</v>
      </c>
      <c r="P12" s="220" t="e">
        <f>IF(AND(LEN($E12)&gt;0,#REF!&lt;&gt;"sá.",#REF!&lt;&gt;"do.",#REF!&lt;&gt;""),"C","")</f>
        <v>#REF!</v>
      </c>
      <c r="Q12" s="248" t="e">
        <f>IF(AND(LEN($E12)&gt;0,#REF!&lt;&gt;"sá.",#REF!&lt;&gt;"do.",#REF!&lt;&gt;""),"C","")</f>
        <v>#REF!</v>
      </c>
      <c r="R12" s="220" t="e">
        <f>IF(AND(LEN($E12)&gt;0,#REF!&lt;&gt;"sá.",#REF!&lt;&gt;"do.",#REF!&lt;&gt;""),"C","")</f>
        <v>#REF!</v>
      </c>
      <c r="S12" s="248"/>
      <c r="T12" s="249" t="e">
        <f>IF(AND(LEN($E12)&gt;0,#REF!&lt;&gt;"sá.",#REF!&lt;&gt;"do.",#REF!&lt;&gt;""),"C","")</f>
        <v>#REF!</v>
      </c>
      <c r="U12" s="250"/>
      <c r="V12" s="248"/>
      <c r="W12" s="220" t="e">
        <f>IF(AND(LEN($E12)&gt;0,#REF!&lt;&gt;"sá.",#REF!&lt;&gt;"do.",#REF!&lt;&gt;""),"C","")</f>
        <v>#REF!</v>
      </c>
      <c r="X12" s="220"/>
      <c r="Y12" s="248"/>
      <c r="Z12" s="220" t="e">
        <f>IF(AND(LEN($E12)&gt;0,#REF!&lt;&gt;"sá.",#REF!&lt;&gt;"do.",#REF!&lt;&gt;""),"C","")</f>
        <v>#REF!</v>
      </c>
      <c r="AA12" s="248"/>
      <c r="AB12" s="220" t="e">
        <f>IF(AND(LEN($E12)&gt;0,#REF!&lt;&gt;"sá.",#REF!&lt;&gt;"do.",#REF!&lt;&gt;""),"C","")</f>
        <v>#REF!</v>
      </c>
      <c r="AC12" s="220" t="e">
        <f>IF(AND(LEN($E12)&gt;0,#REF!&lt;&gt;"sá.",#REF!&lt;&gt;"do.",#REF!&lt;&gt;""),"C","")</f>
        <v>#REF!</v>
      </c>
      <c r="AD12" s="220" t="e">
        <f>IF(AND(LEN($E12)&gt;0,#REF!&lt;&gt;"sá.",#REF!&lt;&gt;"do.",#REF!&lt;&gt;""),"C","")</f>
        <v>#REF!</v>
      </c>
      <c r="AE12" s="220" t="e">
        <f>IF(AND(LEN($E12)&gt;0,#REF!&lt;&gt;"sá.",#REF!&lt;&gt;"do.",#REF!&lt;&gt;""),"C","")</f>
        <v>#REF!</v>
      </c>
      <c r="AF12" s="220" t="e">
        <f>IF(AND(LEN($E12)&gt;0,#REF!&lt;&gt;"sá.",#REF!&lt;&gt;"do.",#REF!&lt;&gt;""),"C","")</f>
        <v>#REF!</v>
      </c>
      <c r="AG12" s="220" t="e">
        <f>IF(AND(LEN($E12)&gt;0,#REF!&lt;&gt;"sá.",#REF!&lt;&gt;"do.",#REF!&lt;&gt;""),"C","")</f>
        <v>#REF!</v>
      </c>
      <c r="AH12" s="220" t="e">
        <f>IF(AND(LEN($E12)&gt;0,#REF!&lt;&gt;"sá.",#REF!&lt;&gt;"do.",#REF!&lt;&gt;""),"C","")</f>
        <v>#REF!</v>
      </c>
      <c r="AI12" s="220" t="e">
        <f>IF(AND(LEN($E12)&gt;0,#REF!&lt;&gt;"sá.",#REF!&lt;&gt;"do.",#REF!&lt;&gt;""),"C","")</f>
        <v>#REF!</v>
      </c>
      <c r="AJ12" s="220" t="e">
        <f>IF(AND(LEN($E12)&gt;0,#REF!&lt;&gt;"sá.",#REF!&lt;&gt;"do.",#REF!&lt;&gt;""),"C","")</f>
        <v>#REF!</v>
      </c>
      <c r="AK12" s="216" t="str">
        <f t="shared" ref="AK12:AK57" si="1">IF(OR(COUNTIF($I12:$AJ12,"X")&gt;0,COUNTIF($I12:$AJ12,"L")&gt;0),COUNTIF($I12:$AJ12,"X")+COUNTIF($I12:$AJ12,"L"),"")</f>
        <v/>
      </c>
      <c r="AL12" s="221"/>
    </row>
    <row r="13" spans="1:41" s="224" customFormat="1" ht="15.75" customHeight="1" x14ac:dyDescent="0.25">
      <c r="A13" s="186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JULIO</v>
      </c>
      <c r="D13" s="236" t="s">
        <v>935</v>
      </c>
      <c r="E13" s="147" t="s">
        <v>936</v>
      </c>
      <c r="F13" s="158" t="s">
        <v>129</v>
      </c>
      <c r="G13" s="157" t="s">
        <v>105</v>
      </c>
      <c r="H13" s="148">
        <v>40</v>
      </c>
      <c r="I13" s="248"/>
      <c r="J13" s="251">
        <v>0</v>
      </c>
      <c r="K13" s="248"/>
      <c r="L13" s="220">
        <f>ASISTENCIA!AR14</f>
        <v>0</v>
      </c>
      <c r="M13" s="220">
        <f>ASISTENCIA!AS14</f>
        <v>0</v>
      </c>
      <c r="N13" s="220">
        <f>ASISTENCIA!AU14</f>
        <v>0</v>
      </c>
      <c r="O13" s="248"/>
      <c r="P13" s="220">
        <v>20</v>
      </c>
      <c r="Q13" s="248"/>
      <c r="R13" s="220">
        <f>ASISTENCIA!AT14</f>
        <v>0</v>
      </c>
      <c r="S13" s="252"/>
      <c r="T13" s="220">
        <f>ASISTENCIA!AW14</f>
        <v>0</v>
      </c>
      <c r="U13" s="237">
        <v>0</v>
      </c>
      <c r="V13" s="252"/>
      <c r="W13" s="237">
        <v>0</v>
      </c>
      <c r="X13" s="237">
        <v>0</v>
      </c>
      <c r="Y13" s="252"/>
      <c r="Z13" s="237">
        <v>0</v>
      </c>
      <c r="AA13" s="252"/>
      <c r="AB13" s="373"/>
      <c r="AC13" s="374"/>
      <c r="AD13" s="374"/>
      <c r="AE13" s="374"/>
      <c r="AF13" s="374"/>
      <c r="AG13" s="374"/>
      <c r="AH13" s="374"/>
      <c r="AI13" s="374"/>
      <c r="AJ13" s="375"/>
      <c r="AK13" s="216" t="str">
        <f t="shared" si="1"/>
        <v/>
      </c>
      <c r="AL13" s="221"/>
    </row>
    <row r="14" spans="1:41" s="224" customFormat="1" ht="15.75" customHeight="1" x14ac:dyDescent="0.25">
      <c r="A14" s="186">
        <f>IF(+ASISTENCIA!A15="","",ASISTENCIA!A15)</f>
        <v>2</v>
      </c>
      <c r="B14" s="14" t="e">
        <f>IF(LEN(C14)&gt;0,VLOOKUP($F$6,DATA!$A:$S,2,FALSE),"")</f>
        <v>#N/A</v>
      </c>
      <c r="C14" s="13" t="str">
        <f t="shared" ref="C14:C144" si="2">IF(LEN(E14)&gt;0,$G$5,"")</f>
        <v>JULIO</v>
      </c>
      <c r="D14" s="236" t="s">
        <v>939</v>
      </c>
      <c r="E14" s="147" t="s">
        <v>940</v>
      </c>
      <c r="F14" s="158" t="s">
        <v>116</v>
      </c>
      <c r="G14" s="157" t="s">
        <v>105</v>
      </c>
      <c r="H14" s="148">
        <v>30</v>
      </c>
      <c r="I14" s="248"/>
      <c r="J14" s="251">
        <v>0</v>
      </c>
      <c r="K14" s="248"/>
      <c r="L14" s="220">
        <f>ASISTENCIA!AR15</f>
        <v>0</v>
      </c>
      <c r="M14" s="220">
        <f>ASISTENCIA!AS15</f>
        <v>0</v>
      </c>
      <c r="N14" s="220">
        <f>ASISTENCIA!AU15</f>
        <v>0</v>
      </c>
      <c r="O14" s="248"/>
      <c r="P14" s="220">
        <v>20</v>
      </c>
      <c r="Q14" s="248"/>
      <c r="R14" s="220">
        <f>ASISTENCIA!AT15</f>
        <v>0</v>
      </c>
      <c r="S14" s="252"/>
      <c r="T14" s="220">
        <f>ASISTENCIA!AW15</f>
        <v>0</v>
      </c>
      <c r="U14" s="237">
        <v>0</v>
      </c>
      <c r="V14" s="252"/>
      <c r="W14" s="237">
        <v>0</v>
      </c>
      <c r="X14" s="237">
        <v>0</v>
      </c>
      <c r="Y14" s="252"/>
      <c r="Z14" s="237">
        <v>0</v>
      </c>
      <c r="AA14" s="252"/>
      <c r="AB14" s="373"/>
      <c r="AC14" s="374"/>
      <c r="AD14" s="374"/>
      <c r="AE14" s="374"/>
      <c r="AF14" s="374"/>
      <c r="AG14" s="374"/>
      <c r="AH14" s="374"/>
      <c r="AI14" s="374"/>
      <c r="AJ14" s="375"/>
      <c r="AK14" s="216" t="str">
        <f t="shared" si="1"/>
        <v/>
      </c>
      <c r="AL14" s="221"/>
    </row>
    <row r="15" spans="1:41" s="224" customFormat="1" ht="15.75" customHeight="1" x14ac:dyDescent="0.25">
      <c r="A15" s="186">
        <f>IF(+ASISTENCIA!A16="","",ASISTENCIA!A16)</f>
        <v>3</v>
      </c>
      <c r="B15" s="14" t="e">
        <f>IF(LEN(C15)&gt;0,VLOOKUP($F$6,DATA!$A:$S,2,FALSE),"")</f>
        <v>#N/A</v>
      </c>
      <c r="C15" s="13" t="str">
        <f t="shared" si="2"/>
        <v>JULIO</v>
      </c>
      <c r="D15" s="236" t="s">
        <v>941</v>
      </c>
      <c r="E15" s="147" t="s">
        <v>942</v>
      </c>
      <c r="F15" s="158" t="s">
        <v>116</v>
      </c>
      <c r="G15" s="157" t="s">
        <v>105</v>
      </c>
      <c r="H15" s="148">
        <v>30</v>
      </c>
      <c r="I15" s="248"/>
      <c r="J15" s="251">
        <v>0</v>
      </c>
      <c r="K15" s="248"/>
      <c r="L15" s="220">
        <f>ASISTENCIA!AR16</f>
        <v>0</v>
      </c>
      <c r="M15" s="220">
        <f>ASISTENCIA!AS16</f>
        <v>0</v>
      </c>
      <c r="N15" s="220">
        <f>ASISTENCIA!AU16</f>
        <v>0</v>
      </c>
      <c r="O15" s="248"/>
      <c r="P15" s="220">
        <v>20</v>
      </c>
      <c r="Q15" s="248"/>
      <c r="R15" s="220">
        <f>ASISTENCIA!AT16</f>
        <v>0</v>
      </c>
      <c r="S15" s="252"/>
      <c r="T15" s="220">
        <f>ASISTENCIA!AW16</f>
        <v>0</v>
      </c>
      <c r="U15" s="237">
        <v>0</v>
      </c>
      <c r="V15" s="252"/>
      <c r="W15" s="237">
        <v>0</v>
      </c>
      <c r="X15" s="237">
        <v>0</v>
      </c>
      <c r="Y15" s="252"/>
      <c r="Z15" s="237">
        <v>0</v>
      </c>
      <c r="AA15" s="252"/>
      <c r="AB15" s="373"/>
      <c r="AC15" s="374"/>
      <c r="AD15" s="374"/>
      <c r="AE15" s="374"/>
      <c r="AF15" s="374"/>
      <c r="AG15" s="374"/>
      <c r="AH15" s="374"/>
      <c r="AI15" s="374"/>
      <c r="AJ15" s="375"/>
      <c r="AK15" s="216" t="str">
        <f t="shared" si="1"/>
        <v/>
      </c>
      <c r="AL15" s="221"/>
    </row>
    <row r="16" spans="1:41" s="224" customFormat="1" ht="15.75" customHeight="1" x14ac:dyDescent="0.25">
      <c r="A16" s="186">
        <f>IF(+ASISTENCIA!A17="","",ASISTENCIA!A17)</f>
        <v>4</v>
      </c>
      <c r="B16" s="14" t="e">
        <f>IF(LEN(C16)&gt;0,VLOOKUP($F$6,DATA!$A:$S,2,FALSE),"")</f>
        <v>#N/A</v>
      </c>
      <c r="C16" s="13" t="str">
        <f t="shared" si="2"/>
        <v>JULIO</v>
      </c>
      <c r="D16" s="236" t="s">
        <v>943</v>
      </c>
      <c r="E16" s="147" t="s">
        <v>944</v>
      </c>
      <c r="F16" s="158" t="s">
        <v>116</v>
      </c>
      <c r="G16" s="157" t="s">
        <v>105</v>
      </c>
      <c r="H16" s="148">
        <v>30</v>
      </c>
      <c r="I16" s="248"/>
      <c r="J16" s="251">
        <v>0</v>
      </c>
      <c r="K16" s="248"/>
      <c r="L16" s="220">
        <f>ASISTENCIA!AR17</f>
        <v>0</v>
      </c>
      <c r="M16" s="220">
        <f>ASISTENCIA!AS17</f>
        <v>0</v>
      </c>
      <c r="N16" s="220">
        <f>ASISTENCIA!AU17</f>
        <v>0</v>
      </c>
      <c r="O16" s="248"/>
      <c r="P16" s="220">
        <v>20</v>
      </c>
      <c r="Q16" s="248"/>
      <c r="R16" s="220">
        <f>ASISTENCIA!AT17</f>
        <v>0</v>
      </c>
      <c r="S16" s="252"/>
      <c r="T16" s="220">
        <f>ASISTENCIA!AW17</f>
        <v>0</v>
      </c>
      <c r="U16" s="237">
        <v>0</v>
      </c>
      <c r="V16" s="252"/>
      <c r="W16" s="237">
        <v>0</v>
      </c>
      <c r="X16" s="237">
        <v>0</v>
      </c>
      <c r="Y16" s="252"/>
      <c r="Z16" s="237">
        <v>0</v>
      </c>
      <c r="AA16" s="252"/>
      <c r="AB16" s="373"/>
      <c r="AC16" s="374"/>
      <c r="AD16" s="374"/>
      <c r="AE16" s="374"/>
      <c r="AF16" s="374"/>
      <c r="AG16" s="374"/>
      <c r="AH16" s="374"/>
      <c r="AI16" s="374"/>
      <c r="AJ16" s="375"/>
      <c r="AK16" s="216" t="str">
        <f t="shared" si="1"/>
        <v/>
      </c>
      <c r="AL16" s="221"/>
    </row>
    <row r="17" spans="1:38" s="224" customFormat="1" ht="15.75" customHeight="1" x14ac:dyDescent="0.25">
      <c r="A17" s="186">
        <f>IF(+ASISTENCIA!A18="","",ASISTENCIA!A18)</f>
        <v>5</v>
      </c>
      <c r="B17" s="14" t="e">
        <f>IF(LEN(C17)&gt;0,VLOOKUP($F$6,DATA!$A:$S,2,FALSE),"")</f>
        <v>#N/A</v>
      </c>
      <c r="C17" s="13" t="str">
        <f t="shared" si="2"/>
        <v>JULIO</v>
      </c>
      <c r="D17" s="236" t="s">
        <v>945</v>
      </c>
      <c r="E17" s="147" t="s">
        <v>946</v>
      </c>
      <c r="F17" s="158" t="s">
        <v>116</v>
      </c>
      <c r="G17" s="157" t="s">
        <v>105</v>
      </c>
      <c r="H17" s="148">
        <v>30</v>
      </c>
      <c r="I17" s="248"/>
      <c r="J17" s="251">
        <v>0</v>
      </c>
      <c r="K17" s="248"/>
      <c r="L17" s="220">
        <f>ASISTENCIA!AR18</f>
        <v>0</v>
      </c>
      <c r="M17" s="220">
        <f>ASISTENCIA!AS18</f>
        <v>0</v>
      </c>
      <c r="N17" s="220">
        <f>ASISTENCIA!AU18</f>
        <v>0</v>
      </c>
      <c r="O17" s="248"/>
      <c r="P17" s="220">
        <v>20</v>
      </c>
      <c r="Q17" s="248"/>
      <c r="R17" s="220">
        <f>ASISTENCIA!AT18</f>
        <v>0</v>
      </c>
      <c r="S17" s="252"/>
      <c r="T17" s="220">
        <f>ASISTENCIA!AW18</f>
        <v>0</v>
      </c>
      <c r="U17" s="237">
        <v>0</v>
      </c>
      <c r="V17" s="252"/>
      <c r="W17" s="237">
        <v>0</v>
      </c>
      <c r="X17" s="237">
        <v>0</v>
      </c>
      <c r="Y17" s="252"/>
      <c r="Z17" s="237">
        <v>0</v>
      </c>
      <c r="AA17" s="252"/>
      <c r="AB17" s="373"/>
      <c r="AC17" s="374"/>
      <c r="AD17" s="374"/>
      <c r="AE17" s="374"/>
      <c r="AF17" s="374"/>
      <c r="AG17" s="374"/>
      <c r="AH17" s="374"/>
      <c r="AI17" s="374"/>
      <c r="AJ17" s="375"/>
      <c r="AK17" s="216" t="str">
        <f t="shared" si="1"/>
        <v/>
      </c>
      <c r="AL17" s="221"/>
    </row>
    <row r="18" spans="1:38" s="224" customFormat="1" ht="15.75" customHeight="1" x14ac:dyDescent="0.25">
      <c r="A18" s="186">
        <f>IF(+ASISTENCIA!A19="","",ASISTENCIA!A19)</f>
        <v>6</v>
      </c>
      <c r="B18" s="14" t="e">
        <f>IF(LEN(C18)&gt;0,VLOOKUP($F$6,DATA!$A:$S,2,FALSE),"")</f>
        <v>#N/A</v>
      </c>
      <c r="C18" s="13" t="str">
        <f t="shared" si="2"/>
        <v>JULIO</v>
      </c>
      <c r="D18" s="236" t="s">
        <v>947</v>
      </c>
      <c r="E18" s="147" t="s">
        <v>948</v>
      </c>
      <c r="F18" s="158" t="s">
        <v>116</v>
      </c>
      <c r="G18" s="157" t="s">
        <v>105</v>
      </c>
      <c r="H18" s="148">
        <v>30</v>
      </c>
      <c r="I18" s="248"/>
      <c r="J18" s="251">
        <v>0</v>
      </c>
      <c r="K18" s="248"/>
      <c r="L18" s="220">
        <f>ASISTENCIA!AR19</f>
        <v>0</v>
      </c>
      <c r="M18" s="220">
        <f>ASISTENCIA!AS19</f>
        <v>0</v>
      </c>
      <c r="N18" s="220">
        <f>ASISTENCIA!AU19</f>
        <v>0</v>
      </c>
      <c r="O18" s="248"/>
      <c r="P18" s="220">
        <v>20</v>
      </c>
      <c r="Q18" s="248"/>
      <c r="R18" s="220">
        <f>ASISTENCIA!AT19</f>
        <v>0</v>
      </c>
      <c r="S18" s="252"/>
      <c r="T18" s="220">
        <f>ASISTENCIA!AW19</f>
        <v>0</v>
      </c>
      <c r="U18" s="237">
        <v>0</v>
      </c>
      <c r="V18" s="252"/>
      <c r="W18" s="237">
        <v>0</v>
      </c>
      <c r="X18" s="237">
        <v>0</v>
      </c>
      <c r="Y18" s="252"/>
      <c r="Z18" s="237">
        <v>0</v>
      </c>
      <c r="AA18" s="252"/>
      <c r="AB18" s="373"/>
      <c r="AC18" s="374"/>
      <c r="AD18" s="374"/>
      <c r="AE18" s="374"/>
      <c r="AF18" s="374"/>
      <c r="AG18" s="374"/>
      <c r="AH18" s="374"/>
      <c r="AI18" s="374"/>
      <c r="AJ18" s="375"/>
      <c r="AK18" s="216" t="str">
        <f t="shared" si="1"/>
        <v/>
      </c>
      <c r="AL18" s="221"/>
    </row>
    <row r="19" spans="1:38" s="224" customFormat="1" ht="15.75" customHeight="1" x14ac:dyDescent="0.25">
      <c r="A19" s="186">
        <f>IF(+ASISTENCIA!A20="","",ASISTENCIA!A20)</f>
        <v>7</v>
      </c>
      <c r="B19" s="14" t="e">
        <f>IF(LEN(C19)&gt;0,VLOOKUP($F$6,DATA!$A:$S,2,FALSE),"")</f>
        <v>#N/A</v>
      </c>
      <c r="C19" s="13" t="str">
        <f t="shared" si="2"/>
        <v>JULIO</v>
      </c>
      <c r="D19" s="236" t="s">
        <v>949</v>
      </c>
      <c r="E19" s="147" t="s">
        <v>950</v>
      </c>
      <c r="F19" s="158" t="s">
        <v>116</v>
      </c>
      <c r="G19" s="157" t="s">
        <v>106</v>
      </c>
      <c r="H19" s="148">
        <v>30</v>
      </c>
      <c r="I19" s="248"/>
      <c r="J19" s="251">
        <v>0</v>
      </c>
      <c r="K19" s="248"/>
      <c r="L19" s="220">
        <f>ASISTENCIA!AR20</f>
        <v>0</v>
      </c>
      <c r="M19" s="220">
        <f>ASISTENCIA!AS20</f>
        <v>0</v>
      </c>
      <c r="N19" s="220">
        <f>ASISTENCIA!AU20</f>
        <v>0</v>
      </c>
      <c r="O19" s="248"/>
      <c r="P19" s="220">
        <v>20</v>
      </c>
      <c r="Q19" s="248"/>
      <c r="R19" s="220">
        <f>ASISTENCIA!AT20</f>
        <v>0</v>
      </c>
      <c r="S19" s="252"/>
      <c r="T19" s="220">
        <f>ASISTENCIA!AW20</f>
        <v>0</v>
      </c>
      <c r="U19" s="237">
        <v>0</v>
      </c>
      <c r="V19" s="252"/>
      <c r="W19" s="237">
        <v>0</v>
      </c>
      <c r="X19" s="237">
        <v>0</v>
      </c>
      <c r="Y19" s="252"/>
      <c r="Z19" s="237">
        <v>0</v>
      </c>
      <c r="AA19" s="252"/>
      <c r="AB19" s="373"/>
      <c r="AC19" s="374"/>
      <c r="AD19" s="374"/>
      <c r="AE19" s="374"/>
      <c r="AF19" s="374"/>
      <c r="AG19" s="374"/>
      <c r="AH19" s="374"/>
      <c r="AI19" s="374"/>
      <c r="AJ19" s="375"/>
      <c r="AK19" s="216" t="str">
        <f t="shared" si="1"/>
        <v/>
      </c>
      <c r="AL19" s="221"/>
    </row>
    <row r="20" spans="1:38" s="224" customFormat="1" ht="15.75" customHeight="1" x14ac:dyDescent="0.25">
      <c r="A20" s="186">
        <f>IF(+ASISTENCIA!A21="","",ASISTENCIA!A21)</f>
        <v>8</v>
      </c>
      <c r="B20" s="14" t="e">
        <f>IF(LEN(C20)&gt;0,VLOOKUP($F$6,DATA!$A:$S,2,FALSE),"")</f>
        <v>#N/A</v>
      </c>
      <c r="C20" s="13" t="str">
        <f t="shared" si="2"/>
        <v>JULIO</v>
      </c>
      <c r="D20" s="236" t="s">
        <v>951</v>
      </c>
      <c r="E20" s="147" t="s">
        <v>952</v>
      </c>
      <c r="F20" s="158" t="s">
        <v>116</v>
      </c>
      <c r="G20" s="157" t="s">
        <v>106</v>
      </c>
      <c r="H20" s="148">
        <v>30</v>
      </c>
      <c r="I20" s="248"/>
      <c r="J20" s="251">
        <v>0</v>
      </c>
      <c r="K20" s="248"/>
      <c r="L20" s="220">
        <f>ASISTENCIA!AR21</f>
        <v>0</v>
      </c>
      <c r="M20" s="220">
        <f>ASISTENCIA!AS21</f>
        <v>0</v>
      </c>
      <c r="N20" s="220">
        <f>ASISTENCIA!AU21</f>
        <v>0</v>
      </c>
      <c r="O20" s="248"/>
      <c r="P20" s="220">
        <v>20</v>
      </c>
      <c r="Q20" s="248"/>
      <c r="R20" s="220">
        <f>ASISTENCIA!AT21</f>
        <v>0</v>
      </c>
      <c r="S20" s="252"/>
      <c r="T20" s="220">
        <f>ASISTENCIA!AW21</f>
        <v>0</v>
      </c>
      <c r="U20" s="237">
        <v>0</v>
      </c>
      <c r="V20" s="252"/>
      <c r="W20" s="237">
        <v>0</v>
      </c>
      <c r="X20" s="237">
        <v>0</v>
      </c>
      <c r="Y20" s="252"/>
      <c r="Z20" s="237">
        <v>0</v>
      </c>
      <c r="AA20" s="252"/>
      <c r="AB20" s="373"/>
      <c r="AC20" s="374"/>
      <c r="AD20" s="374"/>
      <c r="AE20" s="374"/>
      <c r="AF20" s="374"/>
      <c r="AG20" s="374"/>
      <c r="AH20" s="374"/>
      <c r="AI20" s="374"/>
      <c r="AJ20" s="375"/>
      <c r="AK20" s="216" t="str">
        <f t="shared" si="1"/>
        <v/>
      </c>
      <c r="AL20" s="221"/>
    </row>
    <row r="21" spans="1:38" s="224" customFormat="1" ht="15.75" customHeight="1" x14ac:dyDescent="0.25">
      <c r="A21" s="186">
        <f>IF(+ASISTENCIA!A22="","",ASISTENCIA!A22)</f>
        <v>9</v>
      </c>
      <c r="B21" s="14" t="e">
        <f>IF(LEN(C21)&gt;0,VLOOKUP($F$6,DATA!$A:$S,2,FALSE),"")</f>
        <v>#N/A</v>
      </c>
      <c r="C21" s="13" t="str">
        <f t="shared" si="2"/>
        <v>JULIO</v>
      </c>
      <c r="D21" s="236" t="s">
        <v>938</v>
      </c>
      <c r="E21" s="147" t="s">
        <v>937</v>
      </c>
      <c r="F21" s="158" t="s">
        <v>119</v>
      </c>
      <c r="G21" s="157" t="s">
        <v>106</v>
      </c>
      <c r="H21" s="148">
        <v>30</v>
      </c>
      <c r="I21" s="248"/>
      <c r="J21" s="251">
        <v>0</v>
      </c>
      <c r="K21" s="248"/>
      <c r="L21" s="220">
        <f>ASISTENCIA!AR22</f>
        <v>0</v>
      </c>
      <c r="M21" s="220">
        <f>ASISTENCIA!AS22</f>
        <v>0</v>
      </c>
      <c r="N21" s="220">
        <f>ASISTENCIA!AU22</f>
        <v>0</v>
      </c>
      <c r="O21" s="248"/>
      <c r="P21" s="220">
        <v>20</v>
      </c>
      <c r="Q21" s="248"/>
      <c r="R21" s="220">
        <f>ASISTENCIA!AT22</f>
        <v>0</v>
      </c>
      <c r="S21" s="252"/>
      <c r="T21" s="220">
        <f>ASISTENCIA!AW22</f>
        <v>0</v>
      </c>
      <c r="U21" s="237">
        <v>0</v>
      </c>
      <c r="V21" s="252"/>
      <c r="W21" s="237">
        <v>0</v>
      </c>
      <c r="X21" s="237">
        <v>0</v>
      </c>
      <c r="Y21" s="252"/>
      <c r="Z21" s="237">
        <v>0</v>
      </c>
      <c r="AA21" s="252"/>
      <c r="AB21" s="373"/>
      <c r="AC21" s="374"/>
      <c r="AD21" s="374"/>
      <c r="AE21" s="374"/>
      <c r="AF21" s="374"/>
      <c r="AG21" s="374"/>
      <c r="AH21" s="374"/>
      <c r="AI21" s="374"/>
      <c r="AJ21" s="375"/>
      <c r="AK21" s="216" t="str">
        <f t="shared" si="1"/>
        <v/>
      </c>
      <c r="AL21" s="221"/>
    </row>
    <row r="22" spans="1:38" s="224" customFormat="1" ht="15.75" customHeight="1" x14ac:dyDescent="0.25">
      <c r="A22" s="186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6"/>
      <c r="E22" s="151"/>
      <c r="F22" s="159"/>
      <c r="G22" s="159"/>
      <c r="H22" s="152"/>
      <c r="I22" s="248"/>
      <c r="J22" s="251"/>
      <c r="K22" s="248"/>
      <c r="L22" s="220"/>
      <c r="M22" s="220"/>
      <c r="N22" s="220"/>
      <c r="O22" s="248"/>
      <c r="P22" s="220"/>
      <c r="Q22" s="248"/>
      <c r="R22" s="220"/>
      <c r="S22" s="252"/>
      <c r="T22" s="220"/>
      <c r="U22" s="237"/>
      <c r="V22" s="252"/>
      <c r="W22" s="237"/>
      <c r="X22" s="237"/>
      <c r="Y22" s="252"/>
      <c r="Z22" s="237"/>
      <c r="AA22" s="252"/>
      <c r="AB22" s="373"/>
      <c r="AC22" s="374"/>
      <c r="AD22" s="374"/>
      <c r="AE22" s="374"/>
      <c r="AF22" s="374"/>
      <c r="AG22" s="374"/>
      <c r="AH22" s="374"/>
      <c r="AI22" s="374"/>
      <c r="AJ22" s="375"/>
      <c r="AK22" s="216" t="str">
        <f t="shared" si="1"/>
        <v/>
      </c>
      <c r="AL22" s="221"/>
    </row>
    <row r="23" spans="1:38" s="224" customFormat="1" ht="15.75" customHeight="1" x14ac:dyDescent="0.25">
      <c r="A23" s="186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6" t="str">
        <f>IF(+ASISTENCIA!D24="","",ASISTENCIA!D24)</f>
        <v/>
      </c>
      <c r="E23" s="151" t="str">
        <f>IF(+ASISTENCIA!E24="","",ASISTENCIA!E24)</f>
        <v/>
      </c>
      <c r="F23" s="159" t="str">
        <f>IF(+ASISTENCIA!F24="","",ASISTENCIA!F24)</f>
        <v/>
      </c>
      <c r="G23" s="159" t="str">
        <f>IF(+ASISTENCIA!G24="","",ASISTENCIA!G24)</f>
        <v/>
      </c>
      <c r="H23" s="152" t="str">
        <f>IF(+ASISTENCIA!H24="","",ASISTENCIA!H24)</f>
        <v/>
      </c>
      <c r="I23" s="248"/>
      <c r="J23" s="251"/>
      <c r="K23" s="248"/>
      <c r="L23" s="220"/>
      <c r="M23" s="220"/>
      <c r="N23" s="220"/>
      <c r="O23" s="248"/>
      <c r="P23" s="220"/>
      <c r="Q23" s="248"/>
      <c r="R23" s="220"/>
      <c r="S23" s="252"/>
      <c r="T23" s="220"/>
      <c r="U23" s="237"/>
      <c r="V23" s="252"/>
      <c r="W23" s="237"/>
      <c r="X23" s="237"/>
      <c r="Y23" s="252"/>
      <c r="Z23" s="237"/>
      <c r="AA23" s="252"/>
      <c r="AB23" s="373"/>
      <c r="AC23" s="374"/>
      <c r="AD23" s="374"/>
      <c r="AE23" s="374"/>
      <c r="AF23" s="374"/>
      <c r="AG23" s="374"/>
      <c r="AH23" s="374"/>
      <c r="AI23" s="374"/>
      <c r="AJ23" s="375"/>
      <c r="AK23" s="216" t="str">
        <f t="shared" si="1"/>
        <v/>
      </c>
      <c r="AL23" s="221"/>
    </row>
    <row r="24" spans="1:38" s="224" customFormat="1" ht="15.75" customHeight="1" x14ac:dyDescent="0.25">
      <c r="A24" s="186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6" t="str">
        <f>IF(+ASISTENCIA!D25="","",ASISTENCIA!D25)</f>
        <v/>
      </c>
      <c r="E24" s="151" t="str">
        <f>IF(+ASISTENCIA!E25="","",ASISTENCIA!E25)</f>
        <v/>
      </c>
      <c r="F24" s="159" t="str">
        <f>IF(+ASISTENCIA!F25="","",ASISTENCIA!F25)</f>
        <v/>
      </c>
      <c r="G24" s="159" t="str">
        <f>IF(+ASISTENCIA!G25="","",ASISTENCIA!G25)</f>
        <v/>
      </c>
      <c r="H24" s="152" t="str">
        <f>IF(+ASISTENCIA!H25="","",ASISTENCIA!H25)</f>
        <v/>
      </c>
      <c r="I24" s="248"/>
      <c r="J24" s="251"/>
      <c r="K24" s="248"/>
      <c r="L24" s="220"/>
      <c r="M24" s="220"/>
      <c r="N24" s="220"/>
      <c r="O24" s="248"/>
      <c r="P24" s="220"/>
      <c r="Q24" s="248"/>
      <c r="R24" s="220"/>
      <c r="S24" s="252"/>
      <c r="T24" s="220"/>
      <c r="U24" s="237"/>
      <c r="V24" s="252"/>
      <c r="W24" s="237"/>
      <c r="X24" s="237"/>
      <c r="Y24" s="252"/>
      <c r="Z24" s="237"/>
      <c r="AA24" s="252"/>
      <c r="AB24" s="373"/>
      <c r="AC24" s="374"/>
      <c r="AD24" s="374"/>
      <c r="AE24" s="374"/>
      <c r="AF24" s="374"/>
      <c r="AG24" s="374"/>
      <c r="AH24" s="374"/>
      <c r="AI24" s="374"/>
      <c r="AJ24" s="375"/>
      <c r="AK24" s="216" t="str">
        <f t="shared" si="1"/>
        <v/>
      </c>
      <c r="AL24" s="221"/>
    </row>
    <row r="25" spans="1:38" s="224" customFormat="1" ht="15.75" customHeight="1" x14ac:dyDescent="0.25">
      <c r="A25" s="186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6" t="str">
        <f>IF(+ASISTENCIA!D26="","",ASISTENCIA!D26)</f>
        <v/>
      </c>
      <c r="E25" s="151" t="str">
        <f>IF(+ASISTENCIA!E26="","",ASISTENCIA!E26)</f>
        <v/>
      </c>
      <c r="F25" s="159" t="str">
        <f>IF(+ASISTENCIA!F26="","",ASISTENCIA!F26)</f>
        <v/>
      </c>
      <c r="G25" s="159" t="str">
        <f>IF(+ASISTENCIA!G26="","",ASISTENCIA!G26)</f>
        <v/>
      </c>
      <c r="H25" s="152" t="str">
        <f>IF(+ASISTENCIA!H26="","",ASISTENCIA!H26)</f>
        <v/>
      </c>
      <c r="I25" s="248"/>
      <c r="J25" s="251"/>
      <c r="K25" s="248"/>
      <c r="L25" s="220"/>
      <c r="M25" s="220"/>
      <c r="N25" s="220"/>
      <c r="O25" s="248"/>
      <c r="P25" s="220"/>
      <c r="Q25" s="248"/>
      <c r="R25" s="220"/>
      <c r="S25" s="252"/>
      <c r="T25" s="220"/>
      <c r="U25" s="237"/>
      <c r="V25" s="252"/>
      <c r="W25" s="237"/>
      <c r="X25" s="237"/>
      <c r="Y25" s="252"/>
      <c r="Z25" s="237"/>
      <c r="AA25" s="252"/>
      <c r="AB25" s="373"/>
      <c r="AC25" s="374"/>
      <c r="AD25" s="374"/>
      <c r="AE25" s="374"/>
      <c r="AF25" s="374"/>
      <c r="AG25" s="374"/>
      <c r="AH25" s="374"/>
      <c r="AI25" s="374"/>
      <c r="AJ25" s="375"/>
      <c r="AK25" s="216" t="str">
        <f t="shared" si="1"/>
        <v/>
      </c>
      <c r="AL25" s="221"/>
    </row>
    <row r="26" spans="1:38" s="224" customFormat="1" ht="15.75" customHeight="1" x14ac:dyDescent="0.25">
      <c r="A26" s="186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6" t="str">
        <f>IF(+ASISTENCIA!D27="","",ASISTENCIA!D27)</f>
        <v/>
      </c>
      <c r="E26" s="151" t="str">
        <f>IF(+ASISTENCIA!E27="","",ASISTENCIA!E27)</f>
        <v/>
      </c>
      <c r="F26" s="159" t="str">
        <f>IF(+ASISTENCIA!F27="","",ASISTENCIA!F27)</f>
        <v/>
      </c>
      <c r="G26" s="159" t="str">
        <f>IF(+ASISTENCIA!G27="","",ASISTENCIA!G27)</f>
        <v/>
      </c>
      <c r="H26" s="152" t="str">
        <f>IF(+ASISTENCIA!H27="","",ASISTENCIA!H27)</f>
        <v/>
      </c>
      <c r="I26" s="248"/>
      <c r="J26" s="251"/>
      <c r="K26" s="248"/>
      <c r="L26" s="220"/>
      <c r="M26" s="220"/>
      <c r="N26" s="220"/>
      <c r="O26" s="248"/>
      <c r="P26" s="220"/>
      <c r="Q26" s="248"/>
      <c r="R26" s="220"/>
      <c r="S26" s="252"/>
      <c r="T26" s="220"/>
      <c r="U26" s="237"/>
      <c r="V26" s="252"/>
      <c r="W26" s="237"/>
      <c r="X26" s="237"/>
      <c r="Y26" s="252"/>
      <c r="Z26" s="237"/>
      <c r="AA26" s="252"/>
      <c r="AB26" s="373"/>
      <c r="AC26" s="374"/>
      <c r="AD26" s="374"/>
      <c r="AE26" s="374"/>
      <c r="AF26" s="374"/>
      <c r="AG26" s="374"/>
      <c r="AH26" s="374"/>
      <c r="AI26" s="374"/>
      <c r="AJ26" s="375"/>
      <c r="AK26" s="216" t="str">
        <f t="shared" si="1"/>
        <v/>
      </c>
      <c r="AL26" s="221"/>
    </row>
    <row r="27" spans="1:38" s="224" customFormat="1" ht="15.75" customHeight="1" x14ac:dyDescent="0.25">
      <c r="A27" s="186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6" t="str">
        <f>IF(+ASISTENCIA!D28="","",ASISTENCIA!D28)</f>
        <v/>
      </c>
      <c r="E27" s="151" t="str">
        <f>IF(+ASISTENCIA!E28="","",ASISTENCIA!E28)</f>
        <v/>
      </c>
      <c r="F27" s="159" t="str">
        <f>IF(+ASISTENCIA!F28="","",ASISTENCIA!F28)</f>
        <v/>
      </c>
      <c r="G27" s="159" t="str">
        <f>IF(+ASISTENCIA!G28="","",ASISTENCIA!G28)</f>
        <v/>
      </c>
      <c r="H27" s="152" t="str">
        <f>IF(+ASISTENCIA!H28="","",ASISTENCIA!H28)</f>
        <v/>
      </c>
      <c r="I27" s="248"/>
      <c r="J27" s="251"/>
      <c r="K27" s="248"/>
      <c r="L27" s="220"/>
      <c r="M27" s="220"/>
      <c r="N27" s="220"/>
      <c r="O27" s="248"/>
      <c r="P27" s="220"/>
      <c r="Q27" s="248"/>
      <c r="R27" s="220"/>
      <c r="S27" s="252"/>
      <c r="T27" s="220"/>
      <c r="U27" s="237"/>
      <c r="V27" s="252"/>
      <c r="W27" s="237"/>
      <c r="X27" s="237"/>
      <c r="Y27" s="252"/>
      <c r="Z27" s="237"/>
      <c r="AA27" s="252"/>
      <c r="AB27" s="373"/>
      <c r="AC27" s="374"/>
      <c r="AD27" s="374"/>
      <c r="AE27" s="374"/>
      <c r="AF27" s="374"/>
      <c r="AG27" s="374"/>
      <c r="AH27" s="374"/>
      <c r="AI27" s="374"/>
      <c r="AJ27" s="375"/>
      <c r="AK27" s="216" t="str">
        <f t="shared" si="1"/>
        <v/>
      </c>
      <c r="AL27" s="221"/>
    </row>
    <row r="28" spans="1:38" s="224" customFormat="1" ht="15.75" hidden="1" customHeight="1" x14ac:dyDescent="0.25">
      <c r="A28" s="186" t="str">
        <f>IF(+ASISTENCIA!A47="","",ASISTENCIA!A47)</f>
        <v/>
      </c>
      <c r="B28" s="14"/>
      <c r="C28" s="13"/>
      <c r="D28" s="156" t="str">
        <f>IF(+ASISTENCIA!D47="","",ASISTENCIA!D47)</f>
        <v/>
      </c>
      <c r="E28" s="151" t="str">
        <f>IF(+ASISTENCIA!E47="","",ASISTENCIA!E47)</f>
        <v/>
      </c>
      <c r="F28" s="159" t="str">
        <f>IF(+ASISTENCIA!F47="","",ASISTENCIA!F47)</f>
        <v/>
      </c>
      <c r="G28" s="159" t="str">
        <f>IF(+ASISTENCIA!G47="","",ASISTENCIA!G47)</f>
        <v/>
      </c>
      <c r="H28" s="152" t="str">
        <f>IF(+ASISTENCIA!H47="","",ASISTENCIA!H47)</f>
        <v/>
      </c>
      <c r="I28" s="248"/>
      <c r="J28" s="251">
        <f>ASISTENCIA!AQ47</f>
        <v>0</v>
      </c>
      <c r="K28" s="248"/>
      <c r="L28" s="220">
        <f>ASISTENCIA!AR47</f>
        <v>0</v>
      </c>
      <c r="M28" s="220">
        <f>ASISTENCIA!AS47</f>
        <v>0</v>
      </c>
      <c r="N28" s="220">
        <f>ASISTENCIA!AU47</f>
        <v>0</v>
      </c>
      <c r="O28" s="248"/>
      <c r="P28" s="220">
        <f>ASISTENCIA!AV47</f>
        <v>0</v>
      </c>
      <c r="Q28" s="248"/>
      <c r="R28" s="220">
        <f>ASISTENCIA!AT47</f>
        <v>0</v>
      </c>
      <c r="S28" s="252"/>
      <c r="T28" s="220">
        <f>ASISTENCIA!AW47</f>
        <v>0</v>
      </c>
      <c r="U28" s="220"/>
      <c r="V28" s="252"/>
      <c r="W28" s="220"/>
      <c r="X28" s="220"/>
      <c r="Y28" s="252"/>
      <c r="Z28" s="220"/>
      <c r="AA28" s="252"/>
      <c r="AB28" s="368"/>
      <c r="AC28" s="369"/>
      <c r="AD28" s="369"/>
      <c r="AE28" s="369"/>
      <c r="AF28" s="369"/>
      <c r="AG28" s="369"/>
      <c r="AH28" s="369"/>
      <c r="AI28" s="369"/>
      <c r="AJ28" s="370"/>
      <c r="AK28" s="216" t="str">
        <f t="shared" si="1"/>
        <v/>
      </c>
      <c r="AL28" s="221"/>
    </row>
    <row r="29" spans="1:38" s="224" customFormat="1" ht="15.75" hidden="1" customHeight="1" x14ac:dyDescent="0.25">
      <c r="A29" s="186" t="str">
        <f>IF(+ASISTENCIA!A48="","",ASISTENCIA!A48)</f>
        <v/>
      </c>
      <c r="B29" s="14"/>
      <c r="C29" s="13"/>
      <c r="D29" s="156" t="str">
        <f>IF(+ASISTENCIA!D48="","",ASISTENCIA!D48)</f>
        <v/>
      </c>
      <c r="E29" s="151" t="str">
        <f>IF(+ASISTENCIA!E48="","",ASISTENCIA!E48)</f>
        <v/>
      </c>
      <c r="F29" s="159" t="str">
        <f>IF(+ASISTENCIA!F48="","",ASISTENCIA!F48)</f>
        <v/>
      </c>
      <c r="G29" s="159" t="str">
        <f>IF(+ASISTENCIA!G48="","",ASISTENCIA!G48)</f>
        <v/>
      </c>
      <c r="H29" s="152" t="str">
        <f>IF(+ASISTENCIA!H48="","",ASISTENCIA!H48)</f>
        <v/>
      </c>
      <c r="I29" s="248"/>
      <c r="J29" s="251">
        <f>ASISTENCIA!AQ48</f>
        <v>0</v>
      </c>
      <c r="K29" s="248"/>
      <c r="L29" s="220">
        <f>ASISTENCIA!AR48</f>
        <v>0</v>
      </c>
      <c r="M29" s="220">
        <f>ASISTENCIA!AS48</f>
        <v>0</v>
      </c>
      <c r="N29" s="220">
        <f>ASISTENCIA!AU48</f>
        <v>0</v>
      </c>
      <c r="O29" s="248"/>
      <c r="P29" s="220">
        <f>ASISTENCIA!AV48</f>
        <v>0</v>
      </c>
      <c r="Q29" s="248"/>
      <c r="R29" s="220">
        <f>ASISTENCIA!AT48</f>
        <v>0</v>
      </c>
      <c r="S29" s="252"/>
      <c r="T29" s="220">
        <f>ASISTENCIA!AW48</f>
        <v>0</v>
      </c>
      <c r="U29" s="220"/>
      <c r="V29" s="252"/>
      <c r="W29" s="220"/>
      <c r="X29" s="220"/>
      <c r="Y29" s="252"/>
      <c r="Z29" s="220"/>
      <c r="AA29" s="252"/>
      <c r="AB29" s="368"/>
      <c r="AC29" s="369"/>
      <c r="AD29" s="369"/>
      <c r="AE29" s="369"/>
      <c r="AF29" s="369"/>
      <c r="AG29" s="369"/>
      <c r="AH29" s="369"/>
      <c r="AI29" s="369"/>
      <c r="AJ29" s="370"/>
      <c r="AK29" s="216" t="str">
        <f t="shared" si="1"/>
        <v/>
      </c>
      <c r="AL29" s="221"/>
    </row>
    <row r="30" spans="1:38" s="224" customFormat="1" ht="15.75" hidden="1" customHeight="1" x14ac:dyDescent="0.25">
      <c r="A30" s="186" t="str">
        <f>IF(+ASISTENCIA!A49="","",ASISTENCIA!A49)</f>
        <v/>
      </c>
      <c r="B30" s="14"/>
      <c r="C30" s="13"/>
      <c r="D30" s="156" t="str">
        <f>IF(+ASISTENCIA!D49="","",ASISTENCIA!D49)</f>
        <v/>
      </c>
      <c r="E30" s="151" t="str">
        <f>IF(+ASISTENCIA!E49="","",ASISTENCIA!E49)</f>
        <v/>
      </c>
      <c r="F30" s="159" t="str">
        <f>IF(+ASISTENCIA!F49="","",ASISTENCIA!F49)</f>
        <v/>
      </c>
      <c r="G30" s="159" t="str">
        <f>IF(+ASISTENCIA!G49="","",ASISTENCIA!G49)</f>
        <v/>
      </c>
      <c r="H30" s="152" t="str">
        <f>IF(+ASISTENCIA!H49="","",ASISTENCIA!H49)</f>
        <v/>
      </c>
      <c r="I30" s="248"/>
      <c r="J30" s="251">
        <f>ASISTENCIA!AQ49</f>
        <v>0</v>
      </c>
      <c r="K30" s="248"/>
      <c r="L30" s="220">
        <f>ASISTENCIA!AR49</f>
        <v>0</v>
      </c>
      <c r="M30" s="220">
        <f>ASISTENCIA!AS49</f>
        <v>0</v>
      </c>
      <c r="N30" s="220">
        <f>ASISTENCIA!AU49</f>
        <v>0</v>
      </c>
      <c r="O30" s="248"/>
      <c r="P30" s="220">
        <f>ASISTENCIA!AV49</f>
        <v>0</v>
      </c>
      <c r="Q30" s="248"/>
      <c r="R30" s="220">
        <f>ASISTENCIA!AT49</f>
        <v>0</v>
      </c>
      <c r="S30" s="252"/>
      <c r="T30" s="220">
        <f>ASISTENCIA!AW49</f>
        <v>0</v>
      </c>
      <c r="U30" s="220"/>
      <c r="V30" s="252"/>
      <c r="W30" s="220"/>
      <c r="X30" s="220"/>
      <c r="Y30" s="252"/>
      <c r="Z30" s="220"/>
      <c r="AA30" s="252"/>
      <c r="AB30" s="368"/>
      <c r="AC30" s="369"/>
      <c r="AD30" s="369"/>
      <c r="AE30" s="369"/>
      <c r="AF30" s="369"/>
      <c r="AG30" s="369"/>
      <c r="AH30" s="369"/>
      <c r="AI30" s="369"/>
      <c r="AJ30" s="370"/>
      <c r="AK30" s="216" t="str">
        <f t="shared" si="1"/>
        <v/>
      </c>
      <c r="AL30" s="221"/>
    </row>
    <row r="31" spans="1:38" s="224" customFormat="1" ht="15.75" hidden="1" customHeight="1" x14ac:dyDescent="0.25">
      <c r="A31" s="186" t="str">
        <f>IF(+ASISTENCIA!A50="","",ASISTENCIA!A50)</f>
        <v/>
      </c>
      <c r="B31" s="14"/>
      <c r="C31" s="13"/>
      <c r="D31" s="156" t="str">
        <f>IF(+ASISTENCIA!D50="","",ASISTENCIA!D50)</f>
        <v/>
      </c>
      <c r="E31" s="151" t="str">
        <f>IF(+ASISTENCIA!E50="","",ASISTENCIA!E50)</f>
        <v/>
      </c>
      <c r="F31" s="159" t="str">
        <f>IF(+ASISTENCIA!F50="","",ASISTENCIA!F50)</f>
        <v/>
      </c>
      <c r="G31" s="159" t="str">
        <f>IF(+ASISTENCIA!G50="","",ASISTENCIA!G50)</f>
        <v/>
      </c>
      <c r="H31" s="152" t="str">
        <f>IF(+ASISTENCIA!H50="","",ASISTENCIA!H50)</f>
        <v/>
      </c>
      <c r="I31" s="248"/>
      <c r="J31" s="251">
        <f>ASISTENCIA!AQ50</f>
        <v>0</v>
      </c>
      <c r="K31" s="248"/>
      <c r="L31" s="220">
        <f>ASISTENCIA!AR50</f>
        <v>0</v>
      </c>
      <c r="M31" s="220">
        <f>ASISTENCIA!AS50</f>
        <v>0</v>
      </c>
      <c r="N31" s="220">
        <f>ASISTENCIA!AU50</f>
        <v>0</v>
      </c>
      <c r="O31" s="248"/>
      <c r="P31" s="220">
        <f>ASISTENCIA!AV50</f>
        <v>0</v>
      </c>
      <c r="Q31" s="248"/>
      <c r="R31" s="220">
        <f>ASISTENCIA!AT50</f>
        <v>0</v>
      </c>
      <c r="S31" s="252"/>
      <c r="T31" s="220">
        <f>ASISTENCIA!AW50</f>
        <v>0</v>
      </c>
      <c r="U31" s="220"/>
      <c r="V31" s="252"/>
      <c r="W31" s="220"/>
      <c r="X31" s="220"/>
      <c r="Y31" s="252"/>
      <c r="Z31" s="220"/>
      <c r="AA31" s="252"/>
      <c r="AB31" s="368"/>
      <c r="AC31" s="369"/>
      <c r="AD31" s="369"/>
      <c r="AE31" s="369"/>
      <c r="AF31" s="369"/>
      <c r="AG31" s="369"/>
      <c r="AH31" s="369"/>
      <c r="AI31" s="369"/>
      <c r="AJ31" s="370"/>
      <c r="AK31" s="216" t="str">
        <f t="shared" si="1"/>
        <v/>
      </c>
      <c r="AL31" s="221"/>
    </row>
    <row r="32" spans="1:38" s="224" customFormat="1" ht="15.75" hidden="1" customHeight="1" x14ac:dyDescent="0.25">
      <c r="A32" s="186" t="str">
        <f>IF(+ASISTENCIA!A51="","",ASISTENCIA!A51)</f>
        <v/>
      </c>
      <c r="B32" s="14"/>
      <c r="C32" s="13"/>
      <c r="D32" s="156" t="str">
        <f>IF(+ASISTENCIA!D51="","",ASISTENCIA!D51)</f>
        <v/>
      </c>
      <c r="E32" s="151" t="str">
        <f>IF(+ASISTENCIA!E51="","",ASISTENCIA!E51)</f>
        <v/>
      </c>
      <c r="F32" s="159" t="str">
        <f>IF(+ASISTENCIA!F51="","",ASISTENCIA!F51)</f>
        <v/>
      </c>
      <c r="G32" s="159" t="str">
        <f>IF(+ASISTENCIA!G51="","",ASISTENCIA!G51)</f>
        <v/>
      </c>
      <c r="H32" s="152" t="str">
        <f>IF(+ASISTENCIA!H51="","",ASISTENCIA!H51)</f>
        <v/>
      </c>
      <c r="I32" s="248"/>
      <c r="J32" s="251">
        <f>ASISTENCIA!AQ51</f>
        <v>0</v>
      </c>
      <c r="K32" s="248"/>
      <c r="L32" s="220">
        <f>ASISTENCIA!AR51</f>
        <v>0</v>
      </c>
      <c r="M32" s="220">
        <f>ASISTENCIA!AS51</f>
        <v>0</v>
      </c>
      <c r="N32" s="220">
        <f>ASISTENCIA!AU51</f>
        <v>0</v>
      </c>
      <c r="O32" s="248"/>
      <c r="P32" s="220">
        <f>ASISTENCIA!AV51</f>
        <v>0</v>
      </c>
      <c r="Q32" s="248"/>
      <c r="R32" s="220">
        <f>ASISTENCIA!AT51</f>
        <v>0</v>
      </c>
      <c r="S32" s="252"/>
      <c r="T32" s="220">
        <f>ASISTENCIA!AW51</f>
        <v>0</v>
      </c>
      <c r="U32" s="220"/>
      <c r="V32" s="252"/>
      <c r="W32" s="220"/>
      <c r="X32" s="220"/>
      <c r="Y32" s="252"/>
      <c r="Z32" s="220"/>
      <c r="AA32" s="252"/>
      <c r="AB32" s="368"/>
      <c r="AC32" s="369"/>
      <c r="AD32" s="369"/>
      <c r="AE32" s="369"/>
      <c r="AF32" s="369"/>
      <c r="AG32" s="369"/>
      <c r="AH32" s="369"/>
      <c r="AI32" s="369"/>
      <c r="AJ32" s="370"/>
      <c r="AK32" s="216" t="str">
        <f t="shared" si="1"/>
        <v/>
      </c>
      <c r="AL32" s="221"/>
    </row>
    <row r="33" spans="1:38" s="224" customFormat="1" ht="15.75" hidden="1" customHeight="1" x14ac:dyDescent="0.25">
      <c r="A33" s="186" t="str">
        <f>IF(+ASISTENCIA!A52="","",ASISTENCIA!A52)</f>
        <v/>
      </c>
      <c r="B33" s="14"/>
      <c r="C33" s="13"/>
      <c r="D33" s="156" t="str">
        <f>IF(+ASISTENCIA!D52="","",ASISTENCIA!D52)</f>
        <v/>
      </c>
      <c r="E33" s="151" t="str">
        <f>IF(+ASISTENCIA!E52="","",ASISTENCIA!E52)</f>
        <v/>
      </c>
      <c r="F33" s="159" t="str">
        <f>IF(+ASISTENCIA!F52="","",ASISTENCIA!F52)</f>
        <v/>
      </c>
      <c r="G33" s="159" t="str">
        <f>IF(+ASISTENCIA!G52="","",ASISTENCIA!G52)</f>
        <v/>
      </c>
      <c r="H33" s="152" t="str">
        <f>IF(+ASISTENCIA!H52="","",ASISTENCIA!H52)</f>
        <v/>
      </c>
      <c r="I33" s="248"/>
      <c r="J33" s="251">
        <f>ASISTENCIA!AQ52</f>
        <v>0</v>
      </c>
      <c r="K33" s="248"/>
      <c r="L33" s="220">
        <f>ASISTENCIA!AR52</f>
        <v>0</v>
      </c>
      <c r="M33" s="220">
        <f>ASISTENCIA!AS52</f>
        <v>0</v>
      </c>
      <c r="N33" s="220">
        <f>ASISTENCIA!AU52</f>
        <v>0</v>
      </c>
      <c r="O33" s="248"/>
      <c r="P33" s="220">
        <f>ASISTENCIA!AV52</f>
        <v>0</v>
      </c>
      <c r="Q33" s="248"/>
      <c r="R33" s="220">
        <f>ASISTENCIA!AT52</f>
        <v>0</v>
      </c>
      <c r="S33" s="252"/>
      <c r="T33" s="220">
        <f>ASISTENCIA!AW52</f>
        <v>0</v>
      </c>
      <c r="U33" s="220"/>
      <c r="V33" s="252"/>
      <c r="W33" s="220"/>
      <c r="X33" s="220"/>
      <c r="Y33" s="252"/>
      <c r="Z33" s="220"/>
      <c r="AA33" s="252"/>
      <c r="AB33" s="368"/>
      <c r="AC33" s="369"/>
      <c r="AD33" s="369"/>
      <c r="AE33" s="369"/>
      <c r="AF33" s="369"/>
      <c r="AG33" s="369"/>
      <c r="AH33" s="369"/>
      <c r="AI33" s="369"/>
      <c r="AJ33" s="370"/>
      <c r="AK33" s="216" t="str">
        <f t="shared" si="1"/>
        <v/>
      </c>
      <c r="AL33" s="221"/>
    </row>
    <row r="34" spans="1:38" s="224" customFormat="1" ht="15.75" hidden="1" customHeight="1" x14ac:dyDescent="0.25">
      <c r="A34" s="186" t="str">
        <f>IF(+ASISTENCIA!A53="","",ASISTENCIA!A53)</f>
        <v/>
      </c>
      <c r="B34" s="14"/>
      <c r="C34" s="13"/>
      <c r="D34" s="156" t="str">
        <f>IF(+ASISTENCIA!D53="","",ASISTENCIA!D53)</f>
        <v/>
      </c>
      <c r="E34" s="151" t="str">
        <f>IF(+ASISTENCIA!E53="","",ASISTENCIA!E53)</f>
        <v/>
      </c>
      <c r="F34" s="159" t="str">
        <f>IF(+ASISTENCIA!F53="","",ASISTENCIA!F53)</f>
        <v/>
      </c>
      <c r="G34" s="159" t="str">
        <f>IF(+ASISTENCIA!G53="","",ASISTENCIA!G53)</f>
        <v/>
      </c>
      <c r="H34" s="152" t="str">
        <f>IF(+ASISTENCIA!H53="","",ASISTENCIA!H53)</f>
        <v/>
      </c>
      <c r="I34" s="248"/>
      <c r="J34" s="251">
        <f>ASISTENCIA!AQ53</f>
        <v>0</v>
      </c>
      <c r="K34" s="248"/>
      <c r="L34" s="220">
        <f>ASISTENCIA!AR53</f>
        <v>0</v>
      </c>
      <c r="M34" s="220">
        <f>ASISTENCIA!AS53</f>
        <v>0</v>
      </c>
      <c r="N34" s="220">
        <f>ASISTENCIA!AU53</f>
        <v>0</v>
      </c>
      <c r="O34" s="248"/>
      <c r="P34" s="220">
        <f>ASISTENCIA!AV53</f>
        <v>0</v>
      </c>
      <c r="Q34" s="248"/>
      <c r="R34" s="220">
        <f>ASISTENCIA!AT53</f>
        <v>0</v>
      </c>
      <c r="S34" s="252"/>
      <c r="T34" s="220">
        <f>ASISTENCIA!AW53</f>
        <v>0</v>
      </c>
      <c r="U34" s="220"/>
      <c r="V34" s="252"/>
      <c r="W34" s="220"/>
      <c r="X34" s="220"/>
      <c r="Y34" s="252"/>
      <c r="Z34" s="220"/>
      <c r="AA34" s="252"/>
      <c r="AB34" s="368"/>
      <c r="AC34" s="369"/>
      <c r="AD34" s="369"/>
      <c r="AE34" s="369"/>
      <c r="AF34" s="369"/>
      <c r="AG34" s="369"/>
      <c r="AH34" s="369"/>
      <c r="AI34" s="369"/>
      <c r="AJ34" s="370"/>
      <c r="AK34" s="216" t="str">
        <f t="shared" si="1"/>
        <v/>
      </c>
      <c r="AL34" s="221"/>
    </row>
    <row r="35" spans="1:38" s="224" customFormat="1" ht="15.75" hidden="1" customHeight="1" x14ac:dyDescent="0.25">
      <c r="A35" s="186" t="str">
        <f>IF(+ASISTENCIA!A54="","",ASISTENCIA!A54)</f>
        <v/>
      </c>
      <c r="B35" s="14"/>
      <c r="C35" s="13"/>
      <c r="D35" s="156" t="str">
        <f>IF(+ASISTENCIA!D54="","",ASISTENCIA!D54)</f>
        <v/>
      </c>
      <c r="E35" s="151" t="str">
        <f>IF(+ASISTENCIA!E54="","",ASISTENCIA!E54)</f>
        <v/>
      </c>
      <c r="F35" s="159" t="str">
        <f>IF(+ASISTENCIA!F54="","",ASISTENCIA!F54)</f>
        <v/>
      </c>
      <c r="G35" s="159" t="str">
        <f>IF(+ASISTENCIA!G54="","",ASISTENCIA!G54)</f>
        <v/>
      </c>
      <c r="H35" s="152" t="str">
        <f>IF(+ASISTENCIA!H54="","",ASISTENCIA!H54)</f>
        <v/>
      </c>
      <c r="I35" s="248"/>
      <c r="J35" s="251">
        <f>ASISTENCIA!AQ54</f>
        <v>0</v>
      </c>
      <c r="K35" s="248"/>
      <c r="L35" s="220">
        <f>ASISTENCIA!AR54</f>
        <v>0</v>
      </c>
      <c r="M35" s="220">
        <f>ASISTENCIA!AS54</f>
        <v>0</v>
      </c>
      <c r="N35" s="220">
        <f>ASISTENCIA!AU54</f>
        <v>0</v>
      </c>
      <c r="O35" s="248"/>
      <c r="P35" s="220">
        <f>ASISTENCIA!AV54</f>
        <v>0</v>
      </c>
      <c r="Q35" s="248"/>
      <c r="R35" s="220">
        <f>ASISTENCIA!AT54</f>
        <v>0</v>
      </c>
      <c r="S35" s="252"/>
      <c r="T35" s="220">
        <f>ASISTENCIA!AW54</f>
        <v>0</v>
      </c>
      <c r="U35" s="220"/>
      <c r="V35" s="252"/>
      <c r="W35" s="220"/>
      <c r="X35" s="220"/>
      <c r="Y35" s="252"/>
      <c r="Z35" s="220"/>
      <c r="AA35" s="252"/>
      <c r="AB35" s="368"/>
      <c r="AC35" s="369"/>
      <c r="AD35" s="369"/>
      <c r="AE35" s="369"/>
      <c r="AF35" s="369"/>
      <c r="AG35" s="369"/>
      <c r="AH35" s="369"/>
      <c r="AI35" s="369"/>
      <c r="AJ35" s="370"/>
      <c r="AK35" s="216" t="str">
        <f t="shared" si="1"/>
        <v/>
      </c>
      <c r="AL35" s="221"/>
    </row>
    <row r="36" spans="1:38" s="224" customFormat="1" ht="15.75" hidden="1" customHeight="1" x14ac:dyDescent="0.25">
      <c r="A36" s="186" t="str">
        <f>IF(+ASISTENCIA!A55="","",ASISTENCIA!A55)</f>
        <v/>
      </c>
      <c r="B36" s="14"/>
      <c r="C36" s="13"/>
      <c r="D36" s="156" t="str">
        <f>IF(+ASISTENCIA!D55="","",ASISTENCIA!D55)</f>
        <v/>
      </c>
      <c r="E36" s="151" t="str">
        <f>IF(+ASISTENCIA!E55="","",ASISTENCIA!E55)</f>
        <v/>
      </c>
      <c r="F36" s="159" t="str">
        <f>IF(+ASISTENCIA!F55="","",ASISTENCIA!F55)</f>
        <v/>
      </c>
      <c r="G36" s="159" t="str">
        <f>IF(+ASISTENCIA!G55="","",ASISTENCIA!G55)</f>
        <v/>
      </c>
      <c r="H36" s="152" t="str">
        <f>IF(+ASISTENCIA!H55="","",ASISTENCIA!H55)</f>
        <v/>
      </c>
      <c r="I36" s="248"/>
      <c r="J36" s="251">
        <f>ASISTENCIA!AQ55</f>
        <v>0</v>
      </c>
      <c r="K36" s="248"/>
      <c r="L36" s="220">
        <f>ASISTENCIA!AR55</f>
        <v>0</v>
      </c>
      <c r="M36" s="220">
        <f>ASISTENCIA!AS55</f>
        <v>0</v>
      </c>
      <c r="N36" s="220">
        <f>ASISTENCIA!AU55</f>
        <v>0</v>
      </c>
      <c r="O36" s="248"/>
      <c r="P36" s="220">
        <f>ASISTENCIA!AV55</f>
        <v>0</v>
      </c>
      <c r="Q36" s="248"/>
      <c r="R36" s="220">
        <f>ASISTENCIA!AT55</f>
        <v>0</v>
      </c>
      <c r="S36" s="252"/>
      <c r="T36" s="220">
        <f>ASISTENCIA!AW55</f>
        <v>0</v>
      </c>
      <c r="U36" s="220"/>
      <c r="V36" s="252"/>
      <c r="W36" s="220"/>
      <c r="X36" s="220"/>
      <c r="Y36" s="252"/>
      <c r="Z36" s="220"/>
      <c r="AA36" s="252"/>
      <c r="AB36" s="368"/>
      <c r="AC36" s="369"/>
      <c r="AD36" s="369"/>
      <c r="AE36" s="369"/>
      <c r="AF36" s="369"/>
      <c r="AG36" s="369"/>
      <c r="AH36" s="369"/>
      <c r="AI36" s="369"/>
      <c r="AJ36" s="370"/>
      <c r="AK36" s="216" t="str">
        <f t="shared" si="1"/>
        <v/>
      </c>
      <c r="AL36" s="221"/>
    </row>
    <row r="37" spans="1:38" s="224" customFormat="1" ht="15.75" hidden="1" customHeight="1" x14ac:dyDescent="0.25">
      <c r="A37" s="186" t="str">
        <f>IF(+ASISTENCIA!A56="","",ASISTENCIA!A56)</f>
        <v/>
      </c>
      <c r="B37" s="14"/>
      <c r="C37" s="13"/>
      <c r="D37" s="156" t="str">
        <f>IF(+ASISTENCIA!D56="","",ASISTENCIA!D56)</f>
        <v/>
      </c>
      <c r="E37" s="151" t="str">
        <f>IF(+ASISTENCIA!E56="","",ASISTENCIA!E56)</f>
        <v/>
      </c>
      <c r="F37" s="159" t="str">
        <f>IF(+ASISTENCIA!F56="","",ASISTENCIA!F56)</f>
        <v/>
      </c>
      <c r="G37" s="159" t="str">
        <f>IF(+ASISTENCIA!G56="","",ASISTENCIA!G56)</f>
        <v/>
      </c>
      <c r="H37" s="152" t="str">
        <f>IF(+ASISTENCIA!H56="","",ASISTENCIA!H56)</f>
        <v/>
      </c>
      <c r="I37" s="248"/>
      <c r="J37" s="251">
        <f>ASISTENCIA!AQ56</f>
        <v>0</v>
      </c>
      <c r="K37" s="248"/>
      <c r="L37" s="220">
        <f>ASISTENCIA!AR56</f>
        <v>0</v>
      </c>
      <c r="M37" s="220">
        <f>ASISTENCIA!AS56</f>
        <v>0</v>
      </c>
      <c r="N37" s="220">
        <f>ASISTENCIA!AU56</f>
        <v>0</v>
      </c>
      <c r="O37" s="248"/>
      <c r="P37" s="220">
        <f>ASISTENCIA!AV56</f>
        <v>0</v>
      </c>
      <c r="Q37" s="248"/>
      <c r="R37" s="220">
        <f>ASISTENCIA!AT56</f>
        <v>0</v>
      </c>
      <c r="S37" s="252"/>
      <c r="T37" s="220">
        <f>ASISTENCIA!AW56</f>
        <v>0</v>
      </c>
      <c r="U37" s="220"/>
      <c r="V37" s="252"/>
      <c r="W37" s="220"/>
      <c r="X37" s="220"/>
      <c r="Y37" s="252"/>
      <c r="Z37" s="220"/>
      <c r="AA37" s="252"/>
      <c r="AB37" s="368"/>
      <c r="AC37" s="369"/>
      <c r="AD37" s="369"/>
      <c r="AE37" s="369"/>
      <c r="AF37" s="369"/>
      <c r="AG37" s="369"/>
      <c r="AH37" s="369"/>
      <c r="AI37" s="369"/>
      <c r="AJ37" s="370"/>
      <c r="AK37" s="216" t="str">
        <f t="shared" si="1"/>
        <v/>
      </c>
      <c r="AL37" s="221"/>
    </row>
    <row r="38" spans="1:38" s="224" customFormat="1" ht="15.75" hidden="1" customHeight="1" x14ac:dyDescent="0.25">
      <c r="A38" s="186" t="str">
        <f>IF(+ASISTENCIA!A57="","",ASISTENCIA!A57)</f>
        <v/>
      </c>
      <c r="B38" s="14"/>
      <c r="C38" s="13"/>
      <c r="D38" s="156" t="str">
        <f>IF(+ASISTENCIA!D57="","",ASISTENCIA!D57)</f>
        <v/>
      </c>
      <c r="E38" s="151" t="str">
        <f>IF(+ASISTENCIA!E57="","",ASISTENCIA!E57)</f>
        <v/>
      </c>
      <c r="F38" s="159" t="str">
        <f>IF(+ASISTENCIA!F57="","",ASISTENCIA!F57)</f>
        <v/>
      </c>
      <c r="G38" s="159" t="str">
        <f>IF(+ASISTENCIA!G57="","",ASISTENCIA!G57)</f>
        <v/>
      </c>
      <c r="H38" s="152" t="str">
        <f>IF(+ASISTENCIA!H57="","",ASISTENCIA!H57)</f>
        <v/>
      </c>
      <c r="I38" s="248"/>
      <c r="J38" s="251">
        <f>ASISTENCIA!AQ57</f>
        <v>0</v>
      </c>
      <c r="K38" s="248"/>
      <c r="L38" s="220">
        <f>ASISTENCIA!AR57</f>
        <v>0</v>
      </c>
      <c r="M38" s="220">
        <f>ASISTENCIA!AS57</f>
        <v>0</v>
      </c>
      <c r="N38" s="220">
        <f>ASISTENCIA!AU57</f>
        <v>0</v>
      </c>
      <c r="O38" s="248"/>
      <c r="P38" s="220">
        <f>ASISTENCIA!AV57</f>
        <v>0</v>
      </c>
      <c r="Q38" s="248"/>
      <c r="R38" s="220">
        <f>ASISTENCIA!AT57</f>
        <v>0</v>
      </c>
      <c r="S38" s="252"/>
      <c r="T38" s="220">
        <f>ASISTENCIA!AW57</f>
        <v>0</v>
      </c>
      <c r="U38" s="220"/>
      <c r="V38" s="252"/>
      <c r="W38" s="220"/>
      <c r="X38" s="220"/>
      <c r="Y38" s="252"/>
      <c r="Z38" s="220"/>
      <c r="AA38" s="252"/>
      <c r="AB38" s="368"/>
      <c r="AC38" s="369"/>
      <c r="AD38" s="369"/>
      <c r="AE38" s="369"/>
      <c r="AF38" s="369"/>
      <c r="AG38" s="369"/>
      <c r="AH38" s="369"/>
      <c r="AI38" s="369"/>
      <c r="AJ38" s="370"/>
      <c r="AK38" s="216" t="str">
        <f t="shared" si="1"/>
        <v/>
      </c>
      <c r="AL38" s="221"/>
    </row>
    <row r="39" spans="1:38" s="224" customFormat="1" ht="15.75" hidden="1" customHeight="1" x14ac:dyDescent="0.25">
      <c r="A39" s="186" t="str">
        <f>IF(+ASISTENCIA!A58="","",ASISTENCIA!A58)</f>
        <v/>
      </c>
      <c r="B39" s="14"/>
      <c r="C39" s="13"/>
      <c r="D39" s="156" t="str">
        <f>IF(+ASISTENCIA!D58="","",ASISTENCIA!D58)</f>
        <v/>
      </c>
      <c r="E39" s="151" t="str">
        <f>IF(+ASISTENCIA!E58="","",ASISTENCIA!E58)</f>
        <v/>
      </c>
      <c r="F39" s="159" t="str">
        <f>IF(+ASISTENCIA!F58="","",ASISTENCIA!F58)</f>
        <v/>
      </c>
      <c r="G39" s="159" t="str">
        <f>IF(+ASISTENCIA!G58="","",ASISTENCIA!G58)</f>
        <v/>
      </c>
      <c r="H39" s="152" t="str">
        <f>IF(+ASISTENCIA!H58="","",ASISTENCIA!H58)</f>
        <v/>
      </c>
      <c r="I39" s="248"/>
      <c r="J39" s="251">
        <f>ASISTENCIA!AQ58</f>
        <v>0</v>
      </c>
      <c r="K39" s="248"/>
      <c r="L39" s="220">
        <f>ASISTENCIA!AR58</f>
        <v>0</v>
      </c>
      <c r="M39" s="220">
        <f>ASISTENCIA!AS58</f>
        <v>0</v>
      </c>
      <c r="N39" s="220">
        <f>ASISTENCIA!AU58</f>
        <v>0</v>
      </c>
      <c r="O39" s="248"/>
      <c r="P39" s="220">
        <f>ASISTENCIA!AV58</f>
        <v>0</v>
      </c>
      <c r="Q39" s="248"/>
      <c r="R39" s="220">
        <f>ASISTENCIA!AT58</f>
        <v>0</v>
      </c>
      <c r="S39" s="252"/>
      <c r="T39" s="220">
        <f>ASISTENCIA!AW58</f>
        <v>0</v>
      </c>
      <c r="U39" s="220"/>
      <c r="V39" s="252"/>
      <c r="W39" s="220"/>
      <c r="X39" s="220"/>
      <c r="Y39" s="252"/>
      <c r="Z39" s="220"/>
      <c r="AA39" s="252"/>
      <c r="AB39" s="368"/>
      <c r="AC39" s="369"/>
      <c r="AD39" s="369"/>
      <c r="AE39" s="369"/>
      <c r="AF39" s="369"/>
      <c r="AG39" s="369"/>
      <c r="AH39" s="369"/>
      <c r="AI39" s="369"/>
      <c r="AJ39" s="370"/>
      <c r="AK39" s="216" t="str">
        <f t="shared" si="1"/>
        <v/>
      </c>
      <c r="AL39" s="221"/>
    </row>
    <row r="40" spans="1:38" s="224" customFormat="1" ht="15.75" hidden="1" customHeight="1" x14ac:dyDescent="0.25">
      <c r="A40" s="186" t="str">
        <f>IF(+ASISTENCIA!A59="","",ASISTENCIA!A59)</f>
        <v/>
      </c>
      <c r="B40" s="14"/>
      <c r="C40" s="13"/>
      <c r="D40" s="156" t="str">
        <f>IF(+ASISTENCIA!D59="","",ASISTENCIA!D59)</f>
        <v/>
      </c>
      <c r="E40" s="151" t="str">
        <f>IF(+ASISTENCIA!E59="","",ASISTENCIA!E59)</f>
        <v/>
      </c>
      <c r="F40" s="159" t="str">
        <f>IF(+ASISTENCIA!F59="","",ASISTENCIA!F59)</f>
        <v/>
      </c>
      <c r="G40" s="159" t="str">
        <f>IF(+ASISTENCIA!G59="","",ASISTENCIA!G59)</f>
        <v/>
      </c>
      <c r="H40" s="152" t="str">
        <f>IF(+ASISTENCIA!H59="","",ASISTENCIA!H59)</f>
        <v/>
      </c>
      <c r="I40" s="248"/>
      <c r="J40" s="251">
        <f>ASISTENCIA!AQ59</f>
        <v>0</v>
      </c>
      <c r="K40" s="248"/>
      <c r="L40" s="220">
        <f>ASISTENCIA!AR59</f>
        <v>0</v>
      </c>
      <c r="M40" s="220">
        <f>ASISTENCIA!AS59</f>
        <v>0</v>
      </c>
      <c r="N40" s="220">
        <f>ASISTENCIA!AU59</f>
        <v>0</v>
      </c>
      <c r="O40" s="248"/>
      <c r="P40" s="220">
        <f>ASISTENCIA!AV59</f>
        <v>0</v>
      </c>
      <c r="Q40" s="248"/>
      <c r="R40" s="220">
        <f>ASISTENCIA!AT59</f>
        <v>0</v>
      </c>
      <c r="S40" s="252"/>
      <c r="T40" s="220">
        <f>ASISTENCIA!AW59</f>
        <v>0</v>
      </c>
      <c r="U40" s="220"/>
      <c r="V40" s="252"/>
      <c r="W40" s="220"/>
      <c r="X40" s="220"/>
      <c r="Y40" s="252"/>
      <c r="Z40" s="220"/>
      <c r="AA40" s="252"/>
      <c r="AB40" s="368"/>
      <c r="AC40" s="369"/>
      <c r="AD40" s="369"/>
      <c r="AE40" s="369"/>
      <c r="AF40" s="369"/>
      <c r="AG40" s="369"/>
      <c r="AH40" s="369"/>
      <c r="AI40" s="369"/>
      <c r="AJ40" s="370"/>
      <c r="AK40" s="216" t="str">
        <f t="shared" si="1"/>
        <v/>
      </c>
      <c r="AL40" s="221"/>
    </row>
    <row r="41" spans="1:38" s="224" customFormat="1" ht="15.75" hidden="1" customHeight="1" x14ac:dyDescent="0.25">
      <c r="A41" s="186" t="str">
        <f>IF(+ASISTENCIA!A60="","",ASISTENCIA!A60)</f>
        <v/>
      </c>
      <c r="B41" s="14"/>
      <c r="C41" s="13"/>
      <c r="D41" s="156" t="str">
        <f>IF(+ASISTENCIA!D60="","",ASISTENCIA!D60)</f>
        <v/>
      </c>
      <c r="E41" s="151" t="str">
        <f>IF(+ASISTENCIA!E60="","",ASISTENCIA!E60)</f>
        <v/>
      </c>
      <c r="F41" s="159" t="str">
        <f>IF(+ASISTENCIA!F60="","",ASISTENCIA!F60)</f>
        <v/>
      </c>
      <c r="G41" s="159" t="str">
        <f>IF(+ASISTENCIA!G60="","",ASISTENCIA!G60)</f>
        <v/>
      </c>
      <c r="H41" s="152" t="str">
        <f>IF(+ASISTENCIA!H60="","",ASISTENCIA!H60)</f>
        <v/>
      </c>
      <c r="I41" s="248"/>
      <c r="J41" s="251">
        <f>ASISTENCIA!AQ60</f>
        <v>0</v>
      </c>
      <c r="K41" s="248"/>
      <c r="L41" s="220">
        <f>ASISTENCIA!AR60</f>
        <v>0</v>
      </c>
      <c r="M41" s="220">
        <f>ASISTENCIA!AS60</f>
        <v>0</v>
      </c>
      <c r="N41" s="220">
        <f>ASISTENCIA!AU60</f>
        <v>0</v>
      </c>
      <c r="O41" s="248"/>
      <c r="P41" s="220">
        <f>ASISTENCIA!AV60</f>
        <v>0</v>
      </c>
      <c r="Q41" s="248"/>
      <c r="R41" s="220">
        <f>ASISTENCIA!AT60</f>
        <v>0</v>
      </c>
      <c r="S41" s="252"/>
      <c r="T41" s="220">
        <f>ASISTENCIA!AW60</f>
        <v>0</v>
      </c>
      <c r="U41" s="220"/>
      <c r="V41" s="252"/>
      <c r="W41" s="220"/>
      <c r="X41" s="220"/>
      <c r="Y41" s="252"/>
      <c r="Z41" s="220"/>
      <c r="AA41" s="252"/>
      <c r="AB41" s="368"/>
      <c r="AC41" s="369"/>
      <c r="AD41" s="369"/>
      <c r="AE41" s="369"/>
      <c r="AF41" s="369"/>
      <c r="AG41" s="369"/>
      <c r="AH41" s="369"/>
      <c r="AI41" s="369"/>
      <c r="AJ41" s="370"/>
      <c r="AK41" s="216" t="str">
        <f t="shared" si="1"/>
        <v/>
      </c>
      <c r="AL41" s="221"/>
    </row>
    <row r="42" spans="1:38" s="224" customFormat="1" ht="15.75" hidden="1" customHeight="1" x14ac:dyDescent="0.25">
      <c r="A42" s="186" t="str">
        <f>IF(+ASISTENCIA!A61="","",ASISTENCIA!A61)</f>
        <v/>
      </c>
      <c r="B42" s="14"/>
      <c r="C42" s="13"/>
      <c r="D42" s="156" t="str">
        <f>IF(+ASISTENCIA!D61="","",ASISTENCIA!D61)</f>
        <v/>
      </c>
      <c r="E42" s="151" t="str">
        <f>IF(+ASISTENCIA!E61="","",ASISTENCIA!E61)</f>
        <v/>
      </c>
      <c r="F42" s="159" t="str">
        <f>IF(+ASISTENCIA!F61="","",ASISTENCIA!F61)</f>
        <v/>
      </c>
      <c r="G42" s="159" t="str">
        <f>IF(+ASISTENCIA!G61="","",ASISTENCIA!G61)</f>
        <v/>
      </c>
      <c r="H42" s="152" t="str">
        <f>IF(+ASISTENCIA!H61="","",ASISTENCIA!H61)</f>
        <v/>
      </c>
      <c r="I42" s="248"/>
      <c r="J42" s="251">
        <f>ASISTENCIA!AQ61</f>
        <v>0</v>
      </c>
      <c r="K42" s="248"/>
      <c r="L42" s="220">
        <f>ASISTENCIA!AR61</f>
        <v>0</v>
      </c>
      <c r="M42" s="220">
        <f>ASISTENCIA!AS61</f>
        <v>0</v>
      </c>
      <c r="N42" s="220">
        <f>ASISTENCIA!AU61</f>
        <v>0</v>
      </c>
      <c r="O42" s="248"/>
      <c r="P42" s="220">
        <f>ASISTENCIA!AV61</f>
        <v>0</v>
      </c>
      <c r="Q42" s="248"/>
      <c r="R42" s="220">
        <f>ASISTENCIA!AT61</f>
        <v>0</v>
      </c>
      <c r="S42" s="252"/>
      <c r="T42" s="220">
        <f>ASISTENCIA!AW61</f>
        <v>0</v>
      </c>
      <c r="U42" s="220"/>
      <c r="V42" s="252"/>
      <c r="W42" s="220"/>
      <c r="X42" s="220"/>
      <c r="Y42" s="252"/>
      <c r="Z42" s="220"/>
      <c r="AA42" s="252"/>
      <c r="AB42" s="368"/>
      <c r="AC42" s="369"/>
      <c r="AD42" s="369"/>
      <c r="AE42" s="369"/>
      <c r="AF42" s="369"/>
      <c r="AG42" s="369"/>
      <c r="AH42" s="369"/>
      <c r="AI42" s="369"/>
      <c r="AJ42" s="370"/>
      <c r="AK42" s="216" t="str">
        <f t="shared" si="1"/>
        <v/>
      </c>
      <c r="AL42" s="221"/>
    </row>
    <row r="43" spans="1:38" s="224" customFormat="1" ht="15.75" hidden="1" customHeight="1" x14ac:dyDescent="0.25">
      <c r="A43" s="186" t="str">
        <f>IF(+ASISTENCIA!A62="","",ASISTENCIA!A62)</f>
        <v/>
      </c>
      <c r="B43" s="14"/>
      <c r="C43" s="13"/>
      <c r="D43" s="156" t="str">
        <f>IF(+ASISTENCIA!D62="","",ASISTENCIA!D62)</f>
        <v/>
      </c>
      <c r="E43" s="151" t="str">
        <f>IF(+ASISTENCIA!E62="","",ASISTENCIA!E62)</f>
        <v/>
      </c>
      <c r="F43" s="159" t="str">
        <f>IF(+ASISTENCIA!F62="","",ASISTENCIA!F62)</f>
        <v/>
      </c>
      <c r="G43" s="159" t="str">
        <f>IF(+ASISTENCIA!G62="","",ASISTENCIA!G62)</f>
        <v/>
      </c>
      <c r="H43" s="152" t="str">
        <f>IF(+ASISTENCIA!H62="","",ASISTENCIA!H62)</f>
        <v/>
      </c>
      <c r="I43" s="248"/>
      <c r="J43" s="251">
        <f>ASISTENCIA!AQ62</f>
        <v>0</v>
      </c>
      <c r="K43" s="248"/>
      <c r="L43" s="220">
        <f>ASISTENCIA!AR62</f>
        <v>0</v>
      </c>
      <c r="M43" s="220">
        <f>ASISTENCIA!AS62</f>
        <v>0</v>
      </c>
      <c r="N43" s="220">
        <f>ASISTENCIA!AU62</f>
        <v>0</v>
      </c>
      <c r="O43" s="248"/>
      <c r="P43" s="220">
        <f>ASISTENCIA!AV62</f>
        <v>0</v>
      </c>
      <c r="Q43" s="248"/>
      <c r="R43" s="220">
        <f>ASISTENCIA!AT62</f>
        <v>0</v>
      </c>
      <c r="S43" s="252"/>
      <c r="T43" s="220">
        <f>ASISTENCIA!AW62</f>
        <v>0</v>
      </c>
      <c r="U43" s="220"/>
      <c r="V43" s="252"/>
      <c r="W43" s="220"/>
      <c r="X43" s="220"/>
      <c r="Y43" s="252"/>
      <c r="Z43" s="220"/>
      <c r="AA43" s="252"/>
      <c r="AB43" s="368"/>
      <c r="AC43" s="369"/>
      <c r="AD43" s="369"/>
      <c r="AE43" s="369"/>
      <c r="AF43" s="369"/>
      <c r="AG43" s="369"/>
      <c r="AH43" s="369"/>
      <c r="AI43" s="369"/>
      <c r="AJ43" s="370"/>
      <c r="AK43" s="216" t="str">
        <f t="shared" si="1"/>
        <v/>
      </c>
      <c r="AL43" s="221"/>
    </row>
    <row r="44" spans="1:38" s="224" customFormat="1" ht="15.75" hidden="1" customHeight="1" x14ac:dyDescent="0.25">
      <c r="A44" s="186" t="str">
        <f>IF(+ASISTENCIA!A63="","",ASISTENCIA!A63)</f>
        <v/>
      </c>
      <c r="B44" s="14"/>
      <c r="C44" s="13"/>
      <c r="D44" s="156" t="str">
        <f>IF(+ASISTENCIA!D63="","",ASISTENCIA!D63)</f>
        <v/>
      </c>
      <c r="E44" s="151" t="str">
        <f>IF(+ASISTENCIA!E63="","",ASISTENCIA!E63)</f>
        <v/>
      </c>
      <c r="F44" s="159" t="str">
        <f>IF(+ASISTENCIA!F63="","",ASISTENCIA!F63)</f>
        <v/>
      </c>
      <c r="G44" s="159" t="str">
        <f>IF(+ASISTENCIA!G63="","",ASISTENCIA!G63)</f>
        <v/>
      </c>
      <c r="H44" s="152" t="str">
        <f>IF(+ASISTENCIA!H63="","",ASISTENCIA!H63)</f>
        <v/>
      </c>
      <c r="I44" s="248"/>
      <c r="J44" s="251">
        <f>ASISTENCIA!AQ63</f>
        <v>0</v>
      </c>
      <c r="K44" s="248"/>
      <c r="L44" s="220">
        <f>ASISTENCIA!AR63</f>
        <v>0</v>
      </c>
      <c r="M44" s="220">
        <f>ASISTENCIA!AS63</f>
        <v>0</v>
      </c>
      <c r="N44" s="220">
        <f>ASISTENCIA!AU63</f>
        <v>0</v>
      </c>
      <c r="O44" s="248"/>
      <c r="P44" s="220">
        <f>ASISTENCIA!AV63</f>
        <v>0</v>
      </c>
      <c r="Q44" s="248"/>
      <c r="R44" s="220">
        <f>ASISTENCIA!AT63</f>
        <v>0</v>
      </c>
      <c r="S44" s="252"/>
      <c r="T44" s="220">
        <f>ASISTENCIA!AW63</f>
        <v>0</v>
      </c>
      <c r="U44" s="220"/>
      <c r="V44" s="252"/>
      <c r="W44" s="220"/>
      <c r="X44" s="220"/>
      <c r="Y44" s="252"/>
      <c r="Z44" s="220"/>
      <c r="AA44" s="252"/>
      <c r="AB44" s="368"/>
      <c r="AC44" s="369"/>
      <c r="AD44" s="369"/>
      <c r="AE44" s="369"/>
      <c r="AF44" s="369"/>
      <c r="AG44" s="369"/>
      <c r="AH44" s="369"/>
      <c r="AI44" s="369"/>
      <c r="AJ44" s="370"/>
      <c r="AK44" s="216" t="str">
        <f t="shared" si="1"/>
        <v/>
      </c>
      <c r="AL44" s="221"/>
    </row>
    <row r="45" spans="1:38" s="224" customFormat="1" ht="15.75" hidden="1" customHeight="1" x14ac:dyDescent="0.25">
      <c r="A45" s="186" t="str">
        <f>IF(+ASISTENCIA!A64="","",ASISTENCIA!A64)</f>
        <v/>
      </c>
      <c r="B45" s="14"/>
      <c r="C45" s="13"/>
      <c r="D45" s="156" t="str">
        <f>IF(+ASISTENCIA!D64="","",ASISTENCIA!D64)</f>
        <v/>
      </c>
      <c r="E45" s="151" t="str">
        <f>IF(+ASISTENCIA!E64="","",ASISTENCIA!E64)</f>
        <v/>
      </c>
      <c r="F45" s="159" t="str">
        <f>IF(+ASISTENCIA!F64="","",ASISTENCIA!F64)</f>
        <v/>
      </c>
      <c r="G45" s="159" t="str">
        <f>IF(+ASISTENCIA!G64="","",ASISTENCIA!G64)</f>
        <v/>
      </c>
      <c r="H45" s="152" t="str">
        <f>IF(+ASISTENCIA!H64="","",ASISTENCIA!H64)</f>
        <v/>
      </c>
      <c r="I45" s="248"/>
      <c r="J45" s="251">
        <f>ASISTENCIA!AQ64</f>
        <v>0</v>
      </c>
      <c r="K45" s="248"/>
      <c r="L45" s="220">
        <f>ASISTENCIA!AR64</f>
        <v>0</v>
      </c>
      <c r="M45" s="220">
        <f>ASISTENCIA!AS64</f>
        <v>0</v>
      </c>
      <c r="N45" s="220">
        <f>ASISTENCIA!AU64</f>
        <v>0</v>
      </c>
      <c r="O45" s="248"/>
      <c r="P45" s="220">
        <f>ASISTENCIA!AV64</f>
        <v>0</v>
      </c>
      <c r="Q45" s="248"/>
      <c r="R45" s="220">
        <f>ASISTENCIA!AT64</f>
        <v>0</v>
      </c>
      <c r="S45" s="252"/>
      <c r="T45" s="220">
        <f>ASISTENCIA!AW64</f>
        <v>0</v>
      </c>
      <c r="U45" s="220"/>
      <c r="V45" s="252"/>
      <c r="W45" s="220"/>
      <c r="X45" s="220"/>
      <c r="Y45" s="252"/>
      <c r="Z45" s="220"/>
      <c r="AA45" s="252"/>
      <c r="AB45" s="368"/>
      <c r="AC45" s="369"/>
      <c r="AD45" s="369"/>
      <c r="AE45" s="369"/>
      <c r="AF45" s="369"/>
      <c r="AG45" s="369"/>
      <c r="AH45" s="369"/>
      <c r="AI45" s="369"/>
      <c r="AJ45" s="370"/>
      <c r="AK45" s="216" t="str">
        <f t="shared" si="1"/>
        <v/>
      </c>
      <c r="AL45" s="221"/>
    </row>
    <row r="46" spans="1:38" s="224" customFormat="1" ht="15.75" hidden="1" customHeight="1" x14ac:dyDescent="0.25">
      <c r="A46" s="186" t="str">
        <f>IF(+ASISTENCIA!A65="","",ASISTENCIA!A65)</f>
        <v/>
      </c>
      <c r="B46" s="14"/>
      <c r="C46" s="13"/>
      <c r="D46" s="156" t="str">
        <f>IF(+ASISTENCIA!D65="","",ASISTENCIA!D65)</f>
        <v/>
      </c>
      <c r="E46" s="151" t="str">
        <f>IF(+ASISTENCIA!E65="","",ASISTENCIA!E65)</f>
        <v/>
      </c>
      <c r="F46" s="159" t="str">
        <f>IF(+ASISTENCIA!F65="","",ASISTENCIA!F65)</f>
        <v/>
      </c>
      <c r="G46" s="159" t="str">
        <f>IF(+ASISTENCIA!G65="","",ASISTENCIA!G65)</f>
        <v/>
      </c>
      <c r="H46" s="152" t="str">
        <f>IF(+ASISTENCIA!H65="","",ASISTENCIA!H65)</f>
        <v/>
      </c>
      <c r="I46" s="248"/>
      <c r="J46" s="251">
        <f>ASISTENCIA!AQ65</f>
        <v>0</v>
      </c>
      <c r="K46" s="248"/>
      <c r="L46" s="220">
        <f>ASISTENCIA!AR65</f>
        <v>0</v>
      </c>
      <c r="M46" s="220">
        <f>ASISTENCIA!AS65</f>
        <v>0</v>
      </c>
      <c r="N46" s="220">
        <f>ASISTENCIA!AU65</f>
        <v>0</v>
      </c>
      <c r="O46" s="248"/>
      <c r="P46" s="220">
        <f>ASISTENCIA!AV65</f>
        <v>0</v>
      </c>
      <c r="Q46" s="248"/>
      <c r="R46" s="220">
        <f>ASISTENCIA!AT65</f>
        <v>0</v>
      </c>
      <c r="S46" s="252"/>
      <c r="T46" s="220">
        <f>ASISTENCIA!AW65</f>
        <v>0</v>
      </c>
      <c r="U46" s="220"/>
      <c r="V46" s="252"/>
      <c r="W46" s="220"/>
      <c r="X46" s="220"/>
      <c r="Y46" s="252"/>
      <c r="Z46" s="220"/>
      <c r="AA46" s="252"/>
      <c r="AB46" s="368"/>
      <c r="AC46" s="369"/>
      <c r="AD46" s="369"/>
      <c r="AE46" s="369"/>
      <c r="AF46" s="369"/>
      <c r="AG46" s="369"/>
      <c r="AH46" s="369"/>
      <c r="AI46" s="369"/>
      <c r="AJ46" s="370"/>
      <c r="AK46" s="216" t="str">
        <f t="shared" si="1"/>
        <v/>
      </c>
      <c r="AL46" s="221"/>
    </row>
    <row r="47" spans="1:38" s="224" customFormat="1" ht="15.75" hidden="1" customHeight="1" x14ac:dyDescent="0.25">
      <c r="A47" s="186" t="str">
        <f>IF(+ASISTENCIA!A66="","",ASISTENCIA!A66)</f>
        <v/>
      </c>
      <c r="B47" s="14"/>
      <c r="C47" s="13"/>
      <c r="D47" s="156" t="str">
        <f>IF(+ASISTENCIA!D66="","",ASISTENCIA!D66)</f>
        <v/>
      </c>
      <c r="E47" s="151" t="str">
        <f>IF(+ASISTENCIA!E66="","",ASISTENCIA!E66)</f>
        <v/>
      </c>
      <c r="F47" s="159" t="str">
        <f>IF(+ASISTENCIA!F66="","",ASISTENCIA!F66)</f>
        <v/>
      </c>
      <c r="G47" s="159" t="str">
        <f>IF(+ASISTENCIA!G66="","",ASISTENCIA!G66)</f>
        <v/>
      </c>
      <c r="H47" s="152" t="str">
        <f>IF(+ASISTENCIA!H66="","",ASISTENCIA!H66)</f>
        <v/>
      </c>
      <c r="I47" s="248"/>
      <c r="J47" s="251">
        <f>ASISTENCIA!AQ66</f>
        <v>0</v>
      </c>
      <c r="K47" s="248"/>
      <c r="L47" s="220">
        <f>ASISTENCIA!AR66</f>
        <v>0</v>
      </c>
      <c r="M47" s="220">
        <f>ASISTENCIA!AS66</f>
        <v>0</v>
      </c>
      <c r="N47" s="220">
        <f>ASISTENCIA!AU66</f>
        <v>0</v>
      </c>
      <c r="O47" s="248"/>
      <c r="P47" s="220">
        <f>ASISTENCIA!AV66</f>
        <v>0</v>
      </c>
      <c r="Q47" s="248"/>
      <c r="R47" s="220">
        <f>ASISTENCIA!AT66</f>
        <v>0</v>
      </c>
      <c r="S47" s="252"/>
      <c r="T47" s="220">
        <f>ASISTENCIA!AW66</f>
        <v>0</v>
      </c>
      <c r="U47" s="220"/>
      <c r="V47" s="252"/>
      <c r="W47" s="220"/>
      <c r="X47" s="220"/>
      <c r="Y47" s="252"/>
      <c r="Z47" s="220"/>
      <c r="AA47" s="252"/>
      <c r="AB47" s="368"/>
      <c r="AC47" s="369"/>
      <c r="AD47" s="369"/>
      <c r="AE47" s="369"/>
      <c r="AF47" s="369"/>
      <c r="AG47" s="369"/>
      <c r="AH47" s="369"/>
      <c r="AI47" s="369"/>
      <c r="AJ47" s="370"/>
      <c r="AK47" s="216" t="str">
        <f t="shared" si="1"/>
        <v/>
      </c>
      <c r="AL47" s="221"/>
    </row>
    <row r="48" spans="1:38" s="224" customFormat="1" ht="15.75" hidden="1" customHeight="1" x14ac:dyDescent="0.25">
      <c r="A48" s="186" t="str">
        <f>IF(+ASISTENCIA!A67="","",ASISTENCIA!A67)</f>
        <v/>
      </c>
      <c r="B48" s="14"/>
      <c r="C48" s="13"/>
      <c r="D48" s="156" t="str">
        <f>IF(+ASISTENCIA!D67="","",ASISTENCIA!D67)</f>
        <v/>
      </c>
      <c r="E48" s="151" t="str">
        <f>IF(+ASISTENCIA!E67="","",ASISTENCIA!E67)</f>
        <v/>
      </c>
      <c r="F48" s="159" t="str">
        <f>IF(+ASISTENCIA!F67="","",ASISTENCIA!F67)</f>
        <v/>
      </c>
      <c r="G48" s="159" t="str">
        <f>IF(+ASISTENCIA!G67="","",ASISTENCIA!G67)</f>
        <v/>
      </c>
      <c r="H48" s="152" t="str">
        <f>IF(+ASISTENCIA!H67="","",ASISTENCIA!H67)</f>
        <v/>
      </c>
      <c r="I48" s="248"/>
      <c r="J48" s="251">
        <f>ASISTENCIA!AQ67</f>
        <v>0</v>
      </c>
      <c r="K48" s="248"/>
      <c r="L48" s="220">
        <f>ASISTENCIA!AR67</f>
        <v>0</v>
      </c>
      <c r="M48" s="220">
        <f>ASISTENCIA!AS67</f>
        <v>0</v>
      </c>
      <c r="N48" s="220">
        <f>ASISTENCIA!AU67</f>
        <v>0</v>
      </c>
      <c r="O48" s="248"/>
      <c r="P48" s="220">
        <f>ASISTENCIA!AV67</f>
        <v>0</v>
      </c>
      <c r="Q48" s="248"/>
      <c r="R48" s="220">
        <f>ASISTENCIA!AT67</f>
        <v>0</v>
      </c>
      <c r="S48" s="252"/>
      <c r="T48" s="220">
        <f>ASISTENCIA!AW67</f>
        <v>0</v>
      </c>
      <c r="U48" s="220"/>
      <c r="V48" s="252"/>
      <c r="W48" s="220"/>
      <c r="X48" s="220"/>
      <c r="Y48" s="252"/>
      <c r="Z48" s="220"/>
      <c r="AA48" s="252"/>
      <c r="AB48" s="368"/>
      <c r="AC48" s="369"/>
      <c r="AD48" s="369"/>
      <c r="AE48" s="369"/>
      <c r="AF48" s="369"/>
      <c r="AG48" s="369"/>
      <c r="AH48" s="369"/>
      <c r="AI48" s="369"/>
      <c r="AJ48" s="370"/>
      <c r="AK48" s="216" t="str">
        <f t="shared" si="1"/>
        <v/>
      </c>
      <c r="AL48" s="221"/>
    </row>
    <row r="49" spans="1:38" s="224" customFormat="1" ht="15.75" hidden="1" customHeight="1" x14ac:dyDescent="0.25">
      <c r="A49" s="186" t="str">
        <f>IF(+ASISTENCIA!A68="","",ASISTENCIA!A68)</f>
        <v/>
      </c>
      <c r="B49" s="14"/>
      <c r="C49" s="13"/>
      <c r="D49" s="156" t="str">
        <f>IF(+ASISTENCIA!D68="","",ASISTENCIA!D68)</f>
        <v/>
      </c>
      <c r="E49" s="151" t="str">
        <f>IF(+ASISTENCIA!E68="","",ASISTENCIA!E68)</f>
        <v/>
      </c>
      <c r="F49" s="159" t="str">
        <f>IF(+ASISTENCIA!F68="","",ASISTENCIA!F68)</f>
        <v/>
      </c>
      <c r="G49" s="159" t="str">
        <f>IF(+ASISTENCIA!G68="","",ASISTENCIA!G68)</f>
        <v/>
      </c>
      <c r="H49" s="152" t="str">
        <f>IF(+ASISTENCIA!H68="","",ASISTENCIA!H68)</f>
        <v/>
      </c>
      <c r="I49" s="248"/>
      <c r="J49" s="251">
        <f>ASISTENCIA!AQ68</f>
        <v>0</v>
      </c>
      <c r="K49" s="248"/>
      <c r="L49" s="220">
        <f>ASISTENCIA!AR68</f>
        <v>0</v>
      </c>
      <c r="M49" s="220">
        <f>ASISTENCIA!AS68</f>
        <v>0</v>
      </c>
      <c r="N49" s="220">
        <f>ASISTENCIA!AU68</f>
        <v>0</v>
      </c>
      <c r="O49" s="248"/>
      <c r="P49" s="220">
        <f>ASISTENCIA!AV68</f>
        <v>0</v>
      </c>
      <c r="Q49" s="248"/>
      <c r="R49" s="220">
        <f>ASISTENCIA!AT68</f>
        <v>0</v>
      </c>
      <c r="S49" s="252"/>
      <c r="T49" s="220">
        <f>ASISTENCIA!AW68</f>
        <v>0</v>
      </c>
      <c r="U49" s="220"/>
      <c r="V49" s="252"/>
      <c r="W49" s="220"/>
      <c r="X49" s="220"/>
      <c r="Y49" s="252"/>
      <c r="Z49" s="220"/>
      <c r="AA49" s="252"/>
      <c r="AB49" s="368"/>
      <c r="AC49" s="369"/>
      <c r="AD49" s="369"/>
      <c r="AE49" s="369"/>
      <c r="AF49" s="369"/>
      <c r="AG49" s="369"/>
      <c r="AH49" s="369"/>
      <c r="AI49" s="369"/>
      <c r="AJ49" s="370"/>
      <c r="AK49" s="216" t="str">
        <f t="shared" si="1"/>
        <v/>
      </c>
      <c r="AL49" s="221"/>
    </row>
    <row r="50" spans="1:38" s="224" customFormat="1" ht="15.75" hidden="1" customHeight="1" x14ac:dyDescent="0.25">
      <c r="A50" s="186" t="str">
        <f>IF(+ASISTENCIA!A69="","",ASISTENCIA!A69)</f>
        <v/>
      </c>
      <c r="B50" s="14"/>
      <c r="C50" s="13"/>
      <c r="D50" s="156" t="str">
        <f>IF(+ASISTENCIA!D69="","",ASISTENCIA!D69)</f>
        <v/>
      </c>
      <c r="E50" s="151" t="str">
        <f>IF(+ASISTENCIA!E69="","",ASISTENCIA!E69)</f>
        <v/>
      </c>
      <c r="F50" s="159" t="str">
        <f>IF(+ASISTENCIA!F69="","",ASISTENCIA!F69)</f>
        <v/>
      </c>
      <c r="G50" s="159" t="str">
        <f>IF(+ASISTENCIA!G69="","",ASISTENCIA!G69)</f>
        <v/>
      </c>
      <c r="H50" s="152" t="str">
        <f>IF(+ASISTENCIA!H69="","",ASISTENCIA!H69)</f>
        <v/>
      </c>
      <c r="I50" s="248"/>
      <c r="J50" s="251">
        <f>ASISTENCIA!AQ69</f>
        <v>0</v>
      </c>
      <c r="K50" s="248"/>
      <c r="L50" s="220">
        <f>ASISTENCIA!AR69</f>
        <v>0</v>
      </c>
      <c r="M50" s="220">
        <f>ASISTENCIA!AS69</f>
        <v>0</v>
      </c>
      <c r="N50" s="220">
        <f>ASISTENCIA!AU69</f>
        <v>0</v>
      </c>
      <c r="O50" s="248"/>
      <c r="P50" s="220">
        <f>ASISTENCIA!AV69</f>
        <v>0</v>
      </c>
      <c r="Q50" s="248"/>
      <c r="R50" s="220">
        <f>ASISTENCIA!AT69</f>
        <v>0</v>
      </c>
      <c r="S50" s="252"/>
      <c r="T50" s="220">
        <f>ASISTENCIA!AW69</f>
        <v>0</v>
      </c>
      <c r="U50" s="220"/>
      <c r="V50" s="252"/>
      <c r="W50" s="220"/>
      <c r="X50" s="220"/>
      <c r="Y50" s="252"/>
      <c r="Z50" s="220"/>
      <c r="AA50" s="252"/>
      <c r="AB50" s="368"/>
      <c r="AC50" s="369"/>
      <c r="AD50" s="369"/>
      <c r="AE50" s="369"/>
      <c r="AF50" s="369"/>
      <c r="AG50" s="369"/>
      <c r="AH50" s="369"/>
      <c r="AI50" s="369"/>
      <c r="AJ50" s="370"/>
      <c r="AK50" s="216" t="str">
        <f t="shared" si="1"/>
        <v/>
      </c>
      <c r="AL50" s="221"/>
    </row>
    <row r="51" spans="1:38" s="224" customFormat="1" ht="15.75" hidden="1" customHeight="1" x14ac:dyDescent="0.25">
      <c r="A51" s="186" t="str">
        <f>IF(+ASISTENCIA!A70="","",ASISTENCIA!A70)</f>
        <v/>
      </c>
      <c r="B51" s="14"/>
      <c r="C51" s="13"/>
      <c r="D51" s="156" t="str">
        <f>IF(+ASISTENCIA!D70="","",ASISTENCIA!D70)</f>
        <v/>
      </c>
      <c r="E51" s="151" t="str">
        <f>IF(+ASISTENCIA!E70="","",ASISTENCIA!E70)</f>
        <v/>
      </c>
      <c r="F51" s="159" t="str">
        <f>IF(+ASISTENCIA!F70="","",ASISTENCIA!F70)</f>
        <v/>
      </c>
      <c r="G51" s="159" t="str">
        <f>IF(+ASISTENCIA!G70="","",ASISTENCIA!G70)</f>
        <v/>
      </c>
      <c r="H51" s="152" t="str">
        <f>IF(+ASISTENCIA!H70="","",ASISTENCIA!H70)</f>
        <v/>
      </c>
      <c r="I51" s="248"/>
      <c r="J51" s="251">
        <f>ASISTENCIA!AQ70</f>
        <v>0</v>
      </c>
      <c r="K51" s="248"/>
      <c r="L51" s="220">
        <f>ASISTENCIA!AR70</f>
        <v>0</v>
      </c>
      <c r="M51" s="220">
        <f>ASISTENCIA!AS70</f>
        <v>0</v>
      </c>
      <c r="N51" s="220">
        <f>ASISTENCIA!AU70</f>
        <v>0</v>
      </c>
      <c r="O51" s="248"/>
      <c r="P51" s="220">
        <f>ASISTENCIA!AV70</f>
        <v>0</v>
      </c>
      <c r="Q51" s="248"/>
      <c r="R51" s="220">
        <f>ASISTENCIA!AT70</f>
        <v>0</v>
      </c>
      <c r="S51" s="252"/>
      <c r="T51" s="220">
        <f>ASISTENCIA!AW70</f>
        <v>0</v>
      </c>
      <c r="U51" s="220"/>
      <c r="V51" s="252"/>
      <c r="W51" s="220"/>
      <c r="X51" s="220"/>
      <c r="Y51" s="252"/>
      <c r="Z51" s="220"/>
      <c r="AA51" s="252"/>
      <c r="AB51" s="368"/>
      <c r="AC51" s="369"/>
      <c r="AD51" s="369"/>
      <c r="AE51" s="369"/>
      <c r="AF51" s="369"/>
      <c r="AG51" s="369"/>
      <c r="AH51" s="369"/>
      <c r="AI51" s="369"/>
      <c r="AJ51" s="370"/>
      <c r="AK51" s="216" t="str">
        <f t="shared" si="1"/>
        <v/>
      </c>
      <c r="AL51" s="221"/>
    </row>
    <row r="52" spans="1:38" s="224" customFormat="1" ht="15.75" hidden="1" customHeight="1" x14ac:dyDescent="0.25">
      <c r="A52" s="186" t="str">
        <f>IF(+ASISTENCIA!A71="","",ASISTENCIA!A71)</f>
        <v/>
      </c>
      <c r="B52" s="14"/>
      <c r="C52" s="13"/>
      <c r="D52" s="156" t="str">
        <f>IF(+ASISTENCIA!D71="","",ASISTENCIA!D71)</f>
        <v/>
      </c>
      <c r="E52" s="151" t="str">
        <f>IF(+ASISTENCIA!E71="","",ASISTENCIA!E71)</f>
        <v/>
      </c>
      <c r="F52" s="159" t="str">
        <f>IF(+ASISTENCIA!F71="","",ASISTENCIA!F71)</f>
        <v/>
      </c>
      <c r="G52" s="159" t="str">
        <f>IF(+ASISTENCIA!G71="","",ASISTENCIA!G71)</f>
        <v/>
      </c>
      <c r="H52" s="152" t="str">
        <f>IF(+ASISTENCIA!H71="","",ASISTENCIA!H71)</f>
        <v/>
      </c>
      <c r="I52" s="248"/>
      <c r="J52" s="251">
        <f>ASISTENCIA!AQ71</f>
        <v>0</v>
      </c>
      <c r="K52" s="248"/>
      <c r="L52" s="220">
        <f>ASISTENCIA!AR71</f>
        <v>0</v>
      </c>
      <c r="M52" s="220">
        <f>ASISTENCIA!AS71</f>
        <v>0</v>
      </c>
      <c r="N52" s="220">
        <f>ASISTENCIA!AU71</f>
        <v>0</v>
      </c>
      <c r="O52" s="248"/>
      <c r="P52" s="220">
        <f>ASISTENCIA!AV71</f>
        <v>0</v>
      </c>
      <c r="Q52" s="248"/>
      <c r="R52" s="220">
        <f>ASISTENCIA!AT71</f>
        <v>0</v>
      </c>
      <c r="S52" s="252"/>
      <c r="T52" s="220">
        <f>ASISTENCIA!AW71</f>
        <v>0</v>
      </c>
      <c r="U52" s="220"/>
      <c r="V52" s="252"/>
      <c r="W52" s="220"/>
      <c r="X52" s="220"/>
      <c r="Y52" s="252"/>
      <c r="Z52" s="220"/>
      <c r="AA52" s="252"/>
      <c r="AB52" s="368"/>
      <c r="AC52" s="369"/>
      <c r="AD52" s="369"/>
      <c r="AE52" s="369"/>
      <c r="AF52" s="369"/>
      <c r="AG52" s="369"/>
      <c r="AH52" s="369"/>
      <c r="AI52" s="369"/>
      <c r="AJ52" s="370"/>
      <c r="AK52" s="216" t="str">
        <f t="shared" si="1"/>
        <v/>
      </c>
      <c r="AL52" s="221"/>
    </row>
    <row r="53" spans="1:38" s="224" customFormat="1" ht="15.75" hidden="1" customHeight="1" x14ac:dyDescent="0.25">
      <c r="A53" s="186" t="str">
        <f>IF(+ASISTENCIA!A72="","",ASISTENCIA!A72)</f>
        <v/>
      </c>
      <c r="B53" s="14"/>
      <c r="C53" s="13"/>
      <c r="D53" s="156" t="str">
        <f>IF(+ASISTENCIA!D72="","",ASISTENCIA!D72)</f>
        <v/>
      </c>
      <c r="E53" s="151" t="str">
        <f>IF(+ASISTENCIA!E72="","",ASISTENCIA!E72)</f>
        <v/>
      </c>
      <c r="F53" s="159" t="str">
        <f>IF(+ASISTENCIA!F72="","",ASISTENCIA!F72)</f>
        <v/>
      </c>
      <c r="G53" s="159" t="str">
        <f>IF(+ASISTENCIA!G72="","",ASISTENCIA!G72)</f>
        <v/>
      </c>
      <c r="H53" s="152" t="str">
        <f>IF(+ASISTENCIA!H72="","",ASISTENCIA!H72)</f>
        <v/>
      </c>
      <c r="I53" s="248"/>
      <c r="J53" s="251">
        <f>ASISTENCIA!AQ72</f>
        <v>0</v>
      </c>
      <c r="K53" s="248"/>
      <c r="L53" s="220">
        <f>ASISTENCIA!AR72</f>
        <v>0</v>
      </c>
      <c r="M53" s="220">
        <f>ASISTENCIA!AS72</f>
        <v>0</v>
      </c>
      <c r="N53" s="220">
        <f>ASISTENCIA!AU72</f>
        <v>0</v>
      </c>
      <c r="O53" s="248"/>
      <c r="P53" s="220">
        <f>ASISTENCIA!AV72</f>
        <v>0</v>
      </c>
      <c r="Q53" s="248"/>
      <c r="R53" s="220">
        <f>ASISTENCIA!AT72</f>
        <v>0</v>
      </c>
      <c r="S53" s="252"/>
      <c r="T53" s="220">
        <f>ASISTENCIA!AW72</f>
        <v>0</v>
      </c>
      <c r="U53" s="220"/>
      <c r="V53" s="252"/>
      <c r="W53" s="220"/>
      <c r="X53" s="220"/>
      <c r="Y53" s="252"/>
      <c r="Z53" s="220"/>
      <c r="AA53" s="252"/>
      <c r="AB53" s="368"/>
      <c r="AC53" s="369"/>
      <c r="AD53" s="369"/>
      <c r="AE53" s="369"/>
      <c r="AF53" s="369"/>
      <c r="AG53" s="369"/>
      <c r="AH53" s="369"/>
      <c r="AI53" s="369"/>
      <c r="AJ53" s="370"/>
      <c r="AK53" s="216" t="str">
        <f t="shared" si="1"/>
        <v/>
      </c>
      <c r="AL53" s="221"/>
    </row>
    <row r="54" spans="1:38" s="224" customFormat="1" ht="15.75" hidden="1" customHeight="1" x14ac:dyDescent="0.25">
      <c r="A54" s="186" t="str">
        <f>IF(+ASISTENCIA!A73="","",ASISTENCIA!A73)</f>
        <v/>
      </c>
      <c r="B54" s="14"/>
      <c r="C54" s="13"/>
      <c r="D54" s="156" t="str">
        <f>IF(+ASISTENCIA!D73="","",ASISTENCIA!D73)</f>
        <v/>
      </c>
      <c r="E54" s="151" t="str">
        <f>IF(+ASISTENCIA!E73="","",ASISTENCIA!E73)</f>
        <v/>
      </c>
      <c r="F54" s="159" t="str">
        <f>IF(+ASISTENCIA!F73="","",ASISTENCIA!F73)</f>
        <v/>
      </c>
      <c r="G54" s="159" t="str">
        <f>IF(+ASISTENCIA!G73="","",ASISTENCIA!G73)</f>
        <v/>
      </c>
      <c r="H54" s="152" t="str">
        <f>IF(+ASISTENCIA!H73="","",ASISTENCIA!H73)</f>
        <v/>
      </c>
      <c r="I54" s="248"/>
      <c r="J54" s="251">
        <f>ASISTENCIA!AQ73</f>
        <v>0</v>
      </c>
      <c r="K54" s="248"/>
      <c r="L54" s="220">
        <f>ASISTENCIA!AR73</f>
        <v>0</v>
      </c>
      <c r="M54" s="220">
        <f>ASISTENCIA!AS73</f>
        <v>0</v>
      </c>
      <c r="N54" s="220">
        <f>ASISTENCIA!AU73</f>
        <v>0</v>
      </c>
      <c r="O54" s="248"/>
      <c r="P54" s="220">
        <f>ASISTENCIA!AV73</f>
        <v>0</v>
      </c>
      <c r="Q54" s="248"/>
      <c r="R54" s="220">
        <f>ASISTENCIA!AT73</f>
        <v>0</v>
      </c>
      <c r="S54" s="252"/>
      <c r="T54" s="220">
        <f>ASISTENCIA!AW73</f>
        <v>0</v>
      </c>
      <c r="U54" s="220"/>
      <c r="V54" s="252"/>
      <c r="W54" s="220"/>
      <c r="X54" s="220"/>
      <c r="Y54" s="252"/>
      <c r="Z54" s="220"/>
      <c r="AA54" s="252"/>
      <c r="AB54" s="368"/>
      <c r="AC54" s="369"/>
      <c r="AD54" s="369"/>
      <c r="AE54" s="369"/>
      <c r="AF54" s="369"/>
      <c r="AG54" s="369"/>
      <c r="AH54" s="369"/>
      <c r="AI54" s="369"/>
      <c r="AJ54" s="370"/>
      <c r="AK54" s="216" t="str">
        <f t="shared" si="1"/>
        <v/>
      </c>
      <c r="AL54" s="221"/>
    </row>
    <row r="55" spans="1:38" s="224" customFormat="1" ht="15.75" hidden="1" customHeight="1" x14ac:dyDescent="0.25">
      <c r="A55" s="186" t="str">
        <f>IF(+ASISTENCIA!A74="","",ASISTENCIA!A74)</f>
        <v/>
      </c>
      <c r="B55" s="14"/>
      <c r="C55" s="13"/>
      <c r="D55" s="156" t="str">
        <f>IF(+ASISTENCIA!D74="","",ASISTENCIA!D74)</f>
        <v/>
      </c>
      <c r="E55" s="151" t="str">
        <f>IF(+ASISTENCIA!E74="","",ASISTENCIA!E74)</f>
        <v/>
      </c>
      <c r="F55" s="159" t="str">
        <f>IF(+ASISTENCIA!F74="","",ASISTENCIA!F74)</f>
        <v/>
      </c>
      <c r="G55" s="159" t="str">
        <f>IF(+ASISTENCIA!G74="","",ASISTENCIA!G74)</f>
        <v/>
      </c>
      <c r="H55" s="152" t="str">
        <f>IF(+ASISTENCIA!H74="","",ASISTENCIA!H74)</f>
        <v/>
      </c>
      <c r="I55" s="248"/>
      <c r="J55" s="251">
        <f>ASISTENCIA!AQ74</f>
        <v>0</v>
      </c>
      <c r="K55" s="248"/>
      <c r="L55" s="220">
        <f>ASISTENCIA!AR74</f>
        <v>0</v>
      </c>
      <c r="M55" s="220">
        <f>ASISTENCIA!AS74</f>
        <v>0</v>
      </c>
      <c r="N55" s="220">
        <f>ASISTENCIA!AU74</f>
        <v>0</v>
      </c>
      <c r="O55" s="248"/>
      <c r="P55" s="220">
        <f>ASISTENCIA!AV74</f>
        <v>0</v>
      </c>
      <c r="Q55" s="248"/>
      <c r="R55" s="220">
        <f>ASISTENCIA!AT74</f>
        <v>0</v>
      </c>
      <c r="S55" s="252"/>
      <c r="T55" s="220">
        <f>ASISTENCIA!AW74</f>
        <v>0</v>
      </c>
      <c r="U55" s="220"/>
      <c r="V55" s="252"/>
      <c r="W55" s="220"/>
      <c r="X55" s="220"/>
      <c r="Y55" s="252"/>
      <c r="Z55" s="220"/>
      <c r="AA55" s="252"/>
      <c r="AB55" s="368"/>
      <c r="AC55" s="369"/>
      <c r="AD55" s="369"/>
      <c r="AE55" s="369"/>
      <c r="AF55" s="369"/>
      <c r="AG55" s="369"/>
      <c r="AH55" s="369"/>
      <c r="AI55" s="369"/>
      <c r="AJ55" s="370"/>
      <c r="AK55" s="216" t="str">
        <f t="shared" si="1"/>
        <v/>
      </c>
      <c r="AL55" s="221"/>
    </row>
    <row r="56" spans="1:38" s="224" customFormat="1" ht="15.75" hidden="1" customHeight="1" x14ac:dyDescent="0.25">
      <c r="A56" s="186" t="str">
        <f>IF(+ASISTENCIA!A75="","",ASISTENCIA!A75)</f>
        <v/>
      </c>
      <c r="B56" s="14"/>
      <c r="C56" s="13"/>
      <c r="D56" s="156" t="str">
        <f>IF(+ASISTENCIA!D75="","",ASISTENCIA!D75)</f>
        <v/>
      </c>
      <c r="E56" s="151" t="str">
        <f>IF(+ASISTENCIA!E75="","",ASISTENCIA!E75)</f>
        <v/>
      </c>
      <c r="F56" s="159" t="str">
        <f>IF(+ASISTENCIA!F75="","",ASISTENCIA!F75)</f>
        <v/>
      </c>
      <c r="G56" s="159" t="str">
        <f>IF(+ASISTENCIA!G75="","",ASISTENCIA!G75)</f>
        <v/>
      </c>
      <c r="H56" s="152" t="str">
        <f>IF(+ASISTENCIA!H75="","",ASISTENCIA!H75)</f>
        <v/>
      </c>
      <c r="I56" s="248"/>
      <c r="J56" s="251">
        <f>ASISTENCIA!AQ75</f>
        <v>0</v>
      </c>
      <c r="K56" s="248"/>
      <c r="L56" s="220">
        <f>ASISTENCIA!AR75</f>
        <v>0</v>
      </c>
      <c r="M56" s="220">
        <f>ASISTENCIA!AS75</f>
        <v>0</v>
      </c>
      <c r="N56" s="220">
        <f>ASISTENCIA!AU75</f>
        <v>0</v>
      </c>
      <c r="O56" s="248"/>
      <c r="P56" s="220">
        <f>ASISTENCIA!AV75</f>
        <v>0</v>
      </c>
      <c r="Q56" s="248"/>
      <c r="R56" s="220">
        <f>ASISTENCIA!AT75</f>
        <v>0</v>
      </c>
      <c r="S56" s="252"/>
      <c r="T56" s="220">
        <f>ASISTENCIA!AW75</f>
        <v>0</v>
      </c>
      <c r="U56" s="220"/>
      <c r="V56" s="252"/>
      <c r="W56" s="220"/>
      <c r="X56" s="220"/>
      <c r="Y56" s="252"/>
      <c r="Z56" s="220"/>
      <c r="AA56" s="252"/>
      <c r="AB56" s="368"/>
      <c r="AC56" s="369"/>
      <c r="AD56" s="369"/>
      <c r="AE56" s="369"/>
      <c r="AF56" s="369"/>
      <c r="AG56" s="369"/>
      <c r="AH56" s="369"/>
      <c r="AI56" s="369"/>
      <c r="AJ56" s="370"/>
      <c r="AK56" s="216" t="str">
        <f t="shared" si="1"/>
        <v/>
      </c>
      <c r="AL56" s="221"/>
    </row>
    <row r="57" spans="1:38" s="224" customFormat="1" ht="15.75" hidden="1" customHeight="1" x14ac:dyDescent="0.25">
      <c r="A57" s="186" t="str">
        <f>IF(+ASISTENCIA!A76="","",ASISTENCIA!A76)</f>
        <v/>
      </c>
      <c r="B57" s="14"/>
      <c r="C57" s="13"/>
      <c r="D57" s="156" t="str">
        <f>IF(+ASISTENCIA!D76="","",ASISTENCIA!D76)</f>
        <v/>
      </c>
      <c r="E57" s="151" t="str">
        <f>IF(+ASISTENCIA!E76="","",ASISTENCIA!E76)</f>
        <v/>
      </c>
      <c r="F57" s="159" t="str">
        <f>IF(+ASISTENCIA!F76="","",ASISTENCIA!F76)</f>
        <v/>
      </c>
      <c r="G57" s="159" t="str">
        <f>IF(+ASISTENCIA!G76="","",ASISTENCIA!G76)</f>
        <v/>
      </c>
      <c r="H57" s="152" t="str">
        <f>IF(+ASISTENCIA!H76="","",ASISTENCIA!H76)</f>
        <v/>
      </c>
      <c r="I57" s="248"/>
      <c r="J57" s="251">
        <f>ASISTENCIA!AQ76</f>
        <v>0</v>
      </c>
      <c r="K57" s="248"/>
      <c r="L57" s="220">
        <f>ASISTENCIA!AR76</f>
        <v>0</v>
      </c>
      <c r="M57" s="220">
        <f>ASISTENCIA!AS76</f>
        <v>0</v>
      </c>
      <c r="N57" s="220">
        <f>ASISTENCIA!AU76</f>
        <v>0</v>
      </c>
      <c r="O57" s="248"/>
      <c r="P57" s="220">
        <f>ASISTENCIA!AV76</f>
        <v>0</v>
      </c>
      <c r="Q57" s="248"/>
      <c r="R57" s="220">
        <f>ASISTENCIA!AT76</f>
        <v>0</v>
      </c>
      <c r="S57" s="252"/>
      <c r="T57" s="220">
        <f>ASISTENCIA!AW76</f>
        <v>0</v>
      </c>
      <c r="U57" s="220"/>
      <c r="V57" s="252"/>
      <c r="W57" s="220"/>
      <c r="X57" s="220"/>
      <c r="Y57" s="252"/>
      <c r="Z57" s="220"/>
      <c r="AA57" s="252"/>
      <c r="AB57" s="368"/>
      <c r="AC57" s="369"/>
      <c r="AD57" s="369"/>
      <c r="AE57" s="369"/>
      <c r="AF57" s="369"/>
      <c r="AG57" s="369"/>
      <c r="AH57" s="369"/>
      <c r="AI57" s="369"/>
      <c r="AJ57" s="370"/>
      <c r="AK57" s="216" t="str">
        <f t="shared" si="1"/>
        <v/>
      </c>
      <c r="AL57" s="221"/>
    </row>
    <row r="58" spans="1:38" s="224" customFormat="1" ht="15.75" hidden="1" customHeight="1" x14ac:dyDescent="0.25">
      <c r="A58" s="186" t="str">
        <f>IF(+ASISTENCIA!A77="","",ASISTENCIA!A77)</f>
        <v/>
      </c>
      <c r="B58" s="14"/>
      <c r="C58" s="13"/>
      <c r="D58" s="156" t="str">
        <f>IF(+ASISTENCIA!D77="","",ASISTENCIA!D77)</f>
        <v/>
      </c>
      <c r="E58" s="151" t="str">
        <f>IF(+ASISTENCIA!E77="","",ASISTENCIA!E77)</f>
        <v/>
      </c>
      <c r="F58" s="159" t="str">
        <f>IF(+ASISTENCIA!F77="","",ASISTENCIA!F77)</f>
        <v/>
      </c>
      <c r="G58" s="159" t="str">
        <f>IF(+ASISTENCIA!G77="","",ASISTENCIA!G77)</f>
        <v/>
      </c>
      <c r="H58" s="152" t="str">
        <f>IF(+ASISTENCIA!H77="","",ASISTENCIA!H77)</f>
        <v/>
      </c>
      <c r="I58" s="248"/>
      <c r="J58" s="251">
        <f>ASISTENCIA!AQ77</f>
        <v>0</v>
      </c>
      <c r="K58" s="248"/>
      <c r="L58" s="220">
        <f>ASISTENCIA!AR77</f>
        <v>0</v>
      </c>
      <c r="M58" s="220">
        <f>ASISTENCIA!AS77</f>
        <v>0</v>
      </c>
      <c r="N58" s="220">
        <f>ASISTENCIA!AU77</f>
        <v>0</v>
      </c>
      <c r="O58" s="248"/>
      <c r="P58" s="220">
        <f>ASISTENCIA!AV77</f>
        <v>0</v>
      </c>
      <c r="Q58" s="248"/>
      <c r="R58" s="220">
        <f>ASISTENCIA!AT77</f>
        <v>0</v>
      </c>
      <c r="S58" s="252"/>
      <c r="T58" s="220">
        <f>ASISTENCIA!AW77</f>
        <v>0</v>
      </c>
      <c r="U58" s="220"/>
      <c r="V58" s="252"/>
      <c r="W58" s="220"/>
      <c r="X58" s="220"/>
      <c r="Y58" s="252"/>
      <c r="Z58" s="220"/>
      <c r="AA58" s="252"/>
      <c r="AB58" s="368"/>
      <c r="AC58" s="369"/>
      <c r="AD58" s="369"/>
      <c r="AE58" s="369"/>
      <c r="AF58" s="369"/>
      <c r="AG58" s="369"/>
      <c r="AH58" s="369"/>
      <c r="AI58" s="369"/>
      <c r="AJ58" s="370"/>
      <c r="AK58" s="216" t="str">
        <f t="shared" ref="AK58:AK121" si="3">IF(OR(COUNTIF($I58:$AJ58,"X")&gt;0,COUNTIF($I58:$AJ58,"L")&gt;0),COUNTIF($I58:$AJ58,"X")+COUNTIF($I58:$AJ58,"L"),"")</f>
        <v/>
      </c>
      <c r="AL58" s="221"/>
    </row>
    <row r="59" spans="1:38" s="224" customFormat="1" ht="15.75" hidden="1" customHeight="1" x14ac:dyDescent="0.25">
      <c r="A59" s="186" t="str">
        <f>IF(+ASISTENCIA!A78="","",ASISTENCIA!A78)</f>
        <v/>
      </c>
      <c r="B59" s="14"/>
      <c r="C59" s="13"/>
      <c r="D59" s="156" t="str">
        <f>IF(+ASISTENCIA!D78="","",ASISTENCIA!D78)</f>
        <v/>
      </c>
      <c r="E59" s="151" t="str">
        <f>IF(+ASISTENCIA!E78="","",ASISTENCIA!E78)</f>
        <v/>
      </c>
      <c r="F59" s="159" t="str">
        <f>IF(+ASISTENCIA!F78="","",ASISTENCIA!F78)</f>
        <v/>
      </c>
      <c r="G59" s="159" t="str">
        <f>IF(+ASISTENCIA!G78="","",ASISTENCIA!G78)</f>
        <v/>
      </c>
      <c r="H59" s="152" t="str">
        <f>IF(+ASISTENCIA!H78="","",ASISTENCIA!H78)</f>
        <v/>
      </c>
      <c r="I59" s="248"/>
      <c r="J59" s="251">
        <f>ASISTENCIA!AQ78</f>
        <v>0</v>
      </c>
      <c r="K59" s="248"/>
      <c r="L59" s="220">
        <f>ASISTENCIA!AR78</f>
        <v>0</v>
      </c>
      <c r="M59" s="220">
        <f>ASISTENCIA!AS78</f>
        <v>0</v>
      </c>
      <c r="N59" s="220">
        <f>ASISTENCIA!AU78</f>
        <v>0</v>
      </c>
      <c r="O59" s="248"/>
      <c r="P59" s="220">
        <f>ASISTENCIA!AV78</f>
        <v>0</v>
      </c>
      <c r="Q59" s="248"/>
      <c r="R59" s="220">
        <f>ASISTENCIA!AT78</f>
        <v>0</v>
      </c>
      <c r="S59" s="252"/>
      <c r="T59" s="220">
        <f>ASISTENCIA!AW78</f>
        <v>0</v>
      </c>
      <c r="U59" s="220"/>
      <c r="V59" s="252"/>
      <c r="W59" s="220"/>
      <c r="X59" s="220"/>
      <c r="Y59" s="252"/>
      <c r="Z59" s="220"/>
      <c r="AA59" s="252"/>
      <c r="AB59" s="368"/>
      <c r="AC59" s="369"/>
      <c r="AD59" s="369"/>
      <c r="AE59" s="369"/>
      <c r="AF59" s="369"/>
      <c r="AG59" s="369"/>
      <c r="AH59" s="369"/>
      <c r="AI59" s="369"/>
      <c r="AJ59" s="370"/>
      <c r="AK59" s="216" t="str">
        <f t="shared" si="3"/>
        <v/>
      </c>
      <c r="AL59" s="221"/>
    </row>
    <row r="60" spans="1:38" s="224" customFormat="1" ht="15.75" hidden="1" customHeight="1" x14ac:dyDescent="0.25">
      <c r="A60" s="186" t="str">
        <f>IF(+ASISTENCIA!A79="","",ASISTENCIA!A79)</f>
        <v/>
      </c>
      <c r="B60" s="14"/>
      <c r="C60" s="13"/>
      <c r="D60" s="156" t="str">
        <f>IF(+ASISTENCIA!D79="","",ASISTENCIA!D79)</f>
        <v/>
      </c>
      <c r="E60" s="151" t="str">
        <f>IF(+ASISTENCIA!E79="","",ASISTENCIA!E79)</f>
        <v/>
      </c>
      <c r="F60" s="159" t="str">
        <f>IF(+ASISTENCIA!F79="","",ASISTENCIA!F79)</f>
        <v/>
      </c>
      <c r="G60" s="159" t="str">
        <f>IF(+ASISTENCIA!G79="","",ASISTENCIA!G79)</f>
        <v/>
      </c>
      <c r="H60" s="152" t="str">
        <f>IF(+ASISTENCIA!H79="","",ASISTENCIA!H79)</f>
        <v/>
      </c>
      <c r="I60" s="248"/>
      <c r="J60" s="251">
        <f>ASISTENCIA!AQ79</f>
        <v>0</v>
      </c>
      <c r="K60" s="248"/>
      <c r="L60" s="220">
        <f>ASISTENCIA!AR79</f>
        <v>0</v>
      </c>
      <c r="M60" s="220">
        <f>ASISTENCIA!AS79</f>
        <v>0</v>
      </c>
      <c r="N60" s="220">
        <f>ASISTENCIA!AU79</f>
        <v>0</v>
      </c>
      <c r="O60" s="248"/>
      <c r="P60" s="220">
        <f>ASISTENCIA!AV79</f>
        <v>0</v>
      </c>
      <c r="Q60" s="248"/>
      <c r="R60" s="220">
        <f>ASISTENCIA!AT79</f>
        <v>0</v>
      </c>
      <c r="S60" s="252"/>
      <c r="T60" s="220">
        <f>ASISTENCIA!AW79</f>
        <v>0</v>
      </c>
      <c r="U60" s="220"/>
      <c r="V60" s="252"/>
      <c r="W60" s="220"/>
      <c r="X60" s="220"/>
      <c r="Y60" s="252"/>
      <c r="Z60" s="220"/>
      <c r="AA60" s="252"/>
      <c r="AB60" s="368"/>
      <c r="AC60" s="369"/>
      <c r="AD60" s="369"/>
      <c r="AE60" s="369"/>
      <c r="AF60" s="369"/>
      <c r="AG60" s="369"/>
      <c r="AH60" s="369"/>
      <c r="AI60" s="369"/>
      <c r="AJ60" s="370"/>
      <c r="AK60" s="216" t="str">
        <f t="shared" si="3"/>
        <v/>
      </c>
      <c r="AL60" s="221"/>
    </row>
    <row r="61" spans="1:38" s="224" customFormat="1" ht="15.75" hidden="1" customHeight="1" x14ac:dyDescent="0.25">
      <c r="A61" s="186" t="str">
        <f>IF(+ASISTENCIA!A80="","",ASISTENCIA!A80)</f>
        <v/>
      </c>
      <c r="B61" s="14"/>
      <c r="C61" s="13"/>
      <c r="D61" s="156" t="str">
        <f>IF(+ASISTENCIA!D80="","",ASISTENCIA!D80)</f>
        <v/>
      </c>
      <c r="E61" s="151" t="str">
        <f>IF(+ASISTENCIA!E80="","",ASISTENCIA!E80)</f>
        <v/>
      </c>
      <c r="F61" s="159" t="str">
        <f>IF(+ASISTENCIA!F80="","",ASISTENCIA!F80)</f>
        <v/>
      </c>
      <c r="G61" s="159" t="str">
        <f>IF(+ASISTENCIA!G80="","",ASISTENCIA!G80)</f>
        <v/>
      </c>
      <c r="H61" s="152" t="str">
        <f>IF(+ASISTENCIA!H80="","",ASISTENCIA!H80)</f>
        <v/>
      </c>
      <c r="I61" s="248"/>
      <c r="J61" s="251">
        <f>ASISTENCIA!AQ80</f>
        <v>0</v>
      </c>
      <c r="K61" s="248"/>
      <c r="L61" s="220">
        <f>ASISTENCIA!AR80</f>
        <v>0</v>
      </c>
      <c r="M61" s="220">
        <f>ASISTENCIA!AS80</f>
        <v>0</v>
      </c>
      <c r="N61" s="220">
        <f>ASISTENCIA!AU80</f>
        <v>0</v>
      </c>
      <c r="O61" s="248"/>
      <c r="P61" s="220">
        <f>ASISTENCIA!AV80</f>
        <v>0</v>
      </c>
      <c r="Q61" s="248"/>
      <c r="R61" s="220">
        <f>ASISTENCIA!AT80</f>
        <v>0</v>
      </c>
      <c r="S61" s="252"/>
      <c r="T61" s="220">
        <f>ASISTENCIA!AW80</f>
        <v>0</v>
      </c>
      <c r="U61" s="220"/>
      <c r="V61" s="252"/>
      <c r="W61" s="220"/>
      <c r="X61" s="220"/>
      <c r="Y61" s="252"/>
      <c r="Z61" s="220"/>
      <c r="AA61" s="252"/>
      <c r="AB61" s="368"/>
      <c r="AC61" s="369"/>
      <c r="AD61" s="369"/>
      <c r="AE61" s="369"/>
      <c r="AF61" s="369"/>
      <c r="AG61" s="369"/>
      <c r="AH61" s="369"/>
      <c r="AI61" s="369"/>
      <c r="AJ61" s="370"/>
      <c r="AK61" s="216" t="str">
        <f t="shared" si="3"/>
        <v/>
      </c>
      <c r="AL61" s="221"/>
    </row>
    <row r="62" spans="1:38" s="224" customFormat="1" ht="15.75" hidden="1" customHeight="1" x14ac:dyDescent="0.25">
      <c r="A62" s="186" t="str">
        <f>IF(+ASISTENCIA!A81="","",ASISTENCIA!A81)</f>
        <v/>
      </c>
      <c r="B62" s="14"/>
      <c r="C62" s="13"/>
      <c r="D62" s="156" t="str">
        <f>IF(+ASISTENCIA!D81="","",ASISTENCIA!D81)</f>
        <v/>
      </c>
      <c r="E62" s="151" t="str">
        <f>IF(+ASISTENCIA!E81="","",ASISTENCIA!E81)</f>
        <v/>
      </c>
      <c r="F62" s="159" t="str">
        <f>IF(+ASISTENCIA!F81="","",ASISTENCIA!F81)</f>
        <v/>
      </c>
      <c r="G62" s="159" t="str">
        <f>IF(+ASISTENCIA!G81="","",ASISTENCIA!G81)</f>
        <v/>
      </c>
      <c r="H62" s="152" t="str">
        <f>IF(+ASISTENCIA!H81="","",ASISTENCIA!H81)</f>
        <v/>
      </c>
      <c r="I62" s="248"/>
      <c r="J62" s="251">
        <f>ASISTENCIA!AQ81</f>
        <v>0</v>
      </c>
      <c r="K62" s="248"/>
      <c r="L62" s="220">
        <f>ASISTENCIA!AR81</f>
        <v>0</v>
      </c>
      <c r="M62" s="220">
        <f>ASISTENCIA!AS81</f>
        <v>0</v>
      </c>
      <c r="N62" s="220">
        <f>ASISTENCIA!AU81</f>
        <v>0</v>
      </c>
      <c r="O62" s="248"/>
      <c r="P62" s="220">
        <f>ASISTENCIA!AV81</f>
        <v>0</v>
      </c>
      <c r="Q62" s="248"/>
      <c r="R62" s="220">
        <f>ASISTENCIA!AT81</f>
        <v>0</v>
      </c>
      <c r="S62" s="252"/>
      <c r="T62" s="220">
        <f>ASISTENCIA!AW81</f>
        <v>0</v>
      </c>
      <c r="U62" s="220"/>
      <c r="V62" s="252"/>
      <c r="W62" s="220"/>
      <c r="X62" s="220"/>
      <c r="Y62" s="252"/>
      <c r="Z62" s="220"/>
      <c r="AA62" s="252"/>
      <c r="AB62" s="368"/>
      <c r="AC62" s="369"/>
      <c r="AD62" s="369"/>
      <c r="AE62" s="369"/>
      <c r="AF62" s="369"/>
      <c r="AG62" s="369"/>
      <c r="AH62" s="369"/>
      <c r="AI62" s="369"/>
      <c r="AJ62" s="370"/>
      <c r="AK62" s="216" t="str">
        <f t="shared" si="3"/>
        <v/>
      </c>
      <c r="AL62" s="221"/>
    </row>
    <row r="63" spans="1:38" s="224" customFormat="1" ht="15.75" hidden="1" customHeight="1" x14ac:dyDescent="0.25">
      <c r="A63" s="186" t="str">
        <f>IF(+ASISTENCIA!A82="","",ASISTENCIA!A82)</f>
        <v/>
      </c>
      <c r="B63" s="14"/>
      <c r="C63" s="13"/>
      <c r="D63" s="156" t="str">
        <f>IF(+ASISTENCIA!D82="","",ASISTENCIA!D82)</f>
        <v/>
      </c>
      <c r="E63" s="151" t="str">
        <f>IF(+ASISTENCIA!E82="","",ASISTENCIA!E82)</f>
        <v/>
      </c>
      <c r="F63" s="159" t="str">
        <f>IF(+ASISTENCIA!F82="","",ASISTENCIA!F82)</f>
        <v/>
      </c>
      <c r="G63" s="159" t="str">
        <f>IF(+ASISTENCIA!G82="","",ASISTENCIA!G82)</f>
        <v/>
      </c>
      <c r="H63" s="152" t="str">
        <f>IF(+ASISTENCIA!H82="","",ASISTENCIA!H82)</f>
        <v/>
      </c>
      <c r="I63" s="248"/>
      <c r="J63" s="251">
        <f>ASISTENCIA!AQ82</f>
        <v>0</v>
      </c>
      <c r="K63" s="248"/>
      <c r="L63" s="220">
        <f>ASISTENCIA!AR82</f>
        <v>0</v>
      </c>
      <c r="M63" s="220">
        <f>ASISTENCIA!AS82</f>
        <v>0</v>
      </c>
      <c r="N63" s="220">
        <f>ASISTENCIA!AU82</f>
        <v>0</v>
      </c>
      <c r="O63" s="248"/>
      <c r="P63" s="220">
        <f>ASISTENCIA!AV82</f>
        <v>0</v>
      </c>
      <c r="Q63" s="248"/>
      <c r="R63" s="220">
        <f>ASISTENCIA!AT82</f>
        <v>0</v>
      </c>
      <c r="S63" s="252"/>
      <c r="T63" s="220">
        <f>ASISTENCIA!AW82</f>
        <v>0</v>
      </c>
      <c r="U63" s="220"/>
      <c r="V63" s="252"/>
      <c r="W63" s="220"/>
      <c r="X63" s="220"/>
      <c r="Y63" s="252"/>
      <c r="Z63" s="220"/>
      <c r="AA63" s="252"/>
      <c r="AB63" s="368"/>
      <c r="AC63" s="369"/>
      <c r="AD63" s="369"/>
      <c r="AE63" s="369"/>
      <c r="AF63" s="369"/>
      <c r="AG63" s="369"/>
      <c r="AH63" s="369"/>
      <c r="AI63" s="369"/>
      <c r="AJ63" s="370"/>
      <c r="AK63" s="216" t="str">
        <f t="shared" si="3"/>
        <v/>
      </c>
      <c r="AL63" s="221"/>
    </row>
    <row r="64" spans="1:38" s="224" customFormat="1" ht="15.75" hidden="1" customHeight="1" x14ac:dyDescent="0.25">
      <c r="A64" s="186" t="str">
        <f>IF(+ASISTENCIA!A83="","",ASISTENCIA!A83)</f>
        <v/>
      </c>
      <c r="B64" s="14"/>
      <c r="C64" s="13"/>
      <c r="D64" s="156" t="str">
        <f>IF(+ASISTENCIA!D83="","",ASISTENCIA!D83)</f>
        <v/>
      </c>
      <c r="E64" s="151" t="str">
        <f>IF(+ASISTENCIA!E83="","",ASISTENCIA!E83)</f>
        <v/>
      </c>
      <c r="F64" s="159" t="str">
        <f>IF(+ASISTENCIA!F83="","",ASISTENCIA!F83)</f>
        <v/>
      </c>
      <c r="G64" s="159" t="str">
        <f>IF(+ASISTENCIA!G83="","",ASISTENCIA!G83)</f>
        <v/>
      </c>
      <c r="H64" s="152" t="str">
        <f>IF(+ASISTENCIA!H83="","",ASISTENCIA!H83)</f>
        <v/>
      </c>
      <c r="I64" s="248"/>
      <c r="J64" s="251">
        <f>ASISTENCIA!AQ83</f>
        <v>0</v>
      </c>
      <c r="K64" s="248"/>
      <c r="L64" s="220">
        <f>ASISTENCIA!AR83</f>
        <v>0</v>
      </c>
      <c r="M64" s="220">
        <f>ASISTENCIA!AS83</f>
        <v>0</v>
      </c>
      <c r="N64" s="220">
        <f>ASISTENCIA!AU83</f>
        <v>0</v>
      </c>
      <c r="O64" s="248"/>
      <c r="P64" s="220">
        <f>ASISTENCIA!AV83</f>
        <v>0</v>
      </c>
      <c r="Q64" s="248"/>
      <c r="R64" s="220">
        <f>ASISTENCIA!AT83</f>
        <v>0</v>
      </c>
      <c r="S64" s="252"/>
      <c r="T64" s="220">
        <f>ASISTENCIA!AW83</f>
        <v>0</v>
      </c>
      <c r="U64" s="220"/>
      <c r="V64" s="252"/>
      <c r="W64" s="220"/>
      <c r="X64" s="220"/>
      <c r="Y64" s="252"/>
      <c r="Z64" s="220"/>
      <c r="AA64" s="252"/>
      <c r="AB64" s="368"/>
      <c r="AC64" s="369"/>
      <c r="AD64" s="369"/>
      <c r="AE64" s="369"/>
      <c r="AF64" s="369"/>
      <c r="AG64" s="369"/>
      <c r="AH64" s="369"/>
      <c r="AI64" s="369"/>
      <c r="AJ64" s="370"/>
      <c r="AK64" s="216" t="str">
        <f t="shared" si="3"/>
        <v/>
      </c>
      <c r="AL64" s="221"/>
    </row>
    <row r="65" spans="1:38" s="224" customFormat="1" ht="15.75" hidden="1" customHeight="1" x14ac:dyDescent="0.25">
      <c r="A65" s="186" t="str">
        <f>IF(+ASISTENCIA!A84="","",ASISTENCIA!A84)</f>
        <v/>
      </c>
      <c r="B65" s="14"/>
      <c r="C65" s="13"/>
      <c r="D65" s="156" t="str">
        <f>IF(+ASISTENCIA!D84="","",ASISTENCIA!D84)</f>
        <v/>
      </c>
      <c r="E65" s="151" t="str">
        <f>IF(+ASISTENCIA!E84="","",ASISTENCIA!E84)</f>
        <v/>
      </c>
      <c r="F65" s="159" t="str">
        <f>IF(+ASISTENCIA!F84="","",ASISTENCIA!F84)</f>
        <v/>
      </c>
      <c r="G65" s="159" t="str">
        <f>IF(+ASISTENCIA!G84="","",ASISTENCIA!G84)</f>
        <v/>
      </c>
      <c r="H65" s="152" t="str">
        <f>IF(+ASISTENCIA!H84="","",ASISTENCIA!H84)</f>
        <v/>
      </c>
      <c r="I65" s="248"/>
      <c r="J65" s="251">
        <f>ASISTENCIA!AQ84</f>
        <v>0</v>
      </c>
      <c r="K65" s="248"/>
      <c r="L65" s="220">
        <f>ASISTENCIA!AR84</f>
        <v>0</v>
      </c>
      <c r="M65" s="220">
        <f>ASISTENCIA!AS84</f>
        <v>0</v>
      </c>
      <c r="N65" s="220">
        <f>ASISTENCIA!AU84</f>
        <v>0</v>
      </c>
      <c r="O65" s="248"/>
      <c r="P65" s="220">
        <f>ASISTENCIA!AV84</f>
        <v>0</v>
      </c>
      <c r="Q65" s="248"/>
      <c r="R65" s="220">
        <f>ASISTENCIA!AT84</f>
        <v>0</v>
      </c>
      <c r="S65" s="252"/>
      <c r="T65" s="220">
        <f>ASISTENCIA!AW84</f>
        <v>0</v>
      </c>
      <c r="U65" s="220"/>
      <c r="V65" s="252"/>
      <c r="W65" s="220"/>
      <c r="X65" s="220"/>
      <c r="Y65" s="252"/>
      <c r="Z65" s="220"/>
      <c r="AA65" s="252"/>
      <c r="AB65" s="368"/>
      <c r="AC65" s="369"/>
      <c r="AD65" s="369"/>
      <c r="AE65" s="369"/>
      <c r="AF65" s="369"/>
      <c r="AG65" s="369"/>
      <c r="AH65" s="369"/>
      <c r="AI65" s="369"/>
      <c r="AJ65" s="370"/>
      <c r="AK65" s="216" t="str">
        <f t="shared" si="3"/>
        <v/>
      </c>
      <c r="AL65" s="221"/>
    </row>
    <row r="66" spans="1:38" s="224" customFormat="1" ht="15.75" hidden="1" customHeight="1" x14ac:dyDescent="0.25">
      <c r="A66" s="186" t="str">
        <f>IF(+ASISTENCIA!A85="","",ASISTENCIA!A85)</f>
        <v/>
      </c>
      <c r="B66" s="14"/>
      <c r="C66" s="13"/>
      <c r="D66" s="156" t="str">
        <f>IF(+ASISTENCIA!D85="","",ASISTENCIA!D85)</f>
        <v/>
      </c>
      <c r="E66" s="151" t="str">
        <f>IF(+ASISTENCIA!E85="","",ASISTENCIA!E85)</f>
        <v/>
      </c>
      <c r="F66" s="159" t="str">
        <f>IF(+ASISTENCIA!F85="","",ASISTENCIA!F85)</f>
        <v/>
      </c>
      <c r="G66" s="159" t="str">
        <f>IF(+ASISTENCIA!G85="","",ASISTENCIA!G85)</f>
        <v/>
      </c>
      <c r="H66" s="152" t="str">
        <f>IF(+ASISTENCIA!H85="","",ASISTENCIA!H85)</f>
        <v/>
      </c>
      <c r="I66" s="248"/>
      <c r="J66" s="251">
        <f>ASISTENCIA!AQ85</f>
        <v>0</v>
      </c>
      <c r="K66" s="248"/>
      <c r="L66" s="220">
        <f>ASISTENCIA!AR85</f>
        <v>0</v>
      </c>
      <c r="M66" s="220">
        <f>ASISTENCIA!AS85</f>
        <v>0</v>
      </c>
      <c r="N66" s="220">
        <f>ASISTENCIA!AU85</f>
        <v>0</v>
      </c>
      <c r="O66" s="248"/>
      <c r="P66" s="220">
        <f>ASISTENCIA!AV85</f>
        <v>0</v>
      </c>
      <c r="Q66" s="248"/>
      <c r="R66" s="220">
        <f>ASISTENCIA!AT85</f>
        <v>0</v>
      </c>
      <c r="S66" s="252"/>
      <c r="T66" s="220">
        <f>ASISTENCIA!AW85</f>
        <v>0</v>
      </c>
      <c r="U66" s="220"/>
      <c r="V66" s="252"/>
      <c r="W66" s="220"/>
      <c r="X66" s="220"/>
      <c r="Y66" s="252"/>
      <c r="Z66" s="220"/>
      <c r="AA66" s="252"/>
      <c r="AB66" s="368"/>
      <c r="AC66" s="369"/>
      <c r="AD66" s="369"/>
      <c r="AE66" s="369"/>
      <c r="AF66" s="369"/>
      <c r="AG66" s="369"/>
      <c r="AH66" s="369"/>
      <c r="AI66" s="369"/>
      <c r="AJ66" s="370"/>
      <c r="AK66" s="216" t="str">
        <f t="shared" si="3"/>
        <v/>
      </c>
      <c r="AL66" s="221"/>
    </row>
    <row r="67" spans="1:38" s="224" customFormat="1" ht="15.75" hidden="1" customHeight="1" x14ac:dyDescent="0.25">
      <c r="A67" s="186" t="str">
        <f>IF(+ASISTENCIA!A86="","",ASISTENCIA!A86)</f>
        <v/>
      </c>
      <c r="B67" s="14"/>
      <c r="C67" s="13"/>
      <c r="D67" s="156" t="str">
        <f>IF(+ASISTENCIA!D86="","",ASISTENCIA!D86)</f>
        <v/>
      </c>
      <c r="E67" s="151" t="str">
        <f>IF(+ASISTENCIA!E86="","",ASISTENCIA!E86)</f>
        <v/>
      </c>
      <c r="F67" s="159" t="str">
        <f>IF(+ASISTENCIA!F86="","",ASISTENCIA!F86)</f>
        <v/>
      </c>
      <c r="G67" s="159" t="str">
        <f>IF(+ASISTENCIA!G86="","",ASISTENCIA!G86)</f>
        <v/>
      </c>
      <c r="H67" s="152" t="str">
        <f>IF(+ASISTENCIA!H86="","",ASISTENCIA!H86)</f>
        <v/>
      </c>
      <c r="I67" s="248"/>
      <c r="J67" s="251">
        <f>ASISTENCIA!AQ86</f>
        <v>0</v>
      </c>
      <c r="K67" s="248"/>
      <c r="L67" s="220">
        <f>ASISTENCIA!AR86</f>
        <v>0</v>
      </c>
      <c r="M67" s="220">
        <f>ASISTENCIA!AS86</f>
        <v>0</v>
      </c>
      <c r="N67" s="220">
        <f>ASISTENCIA!AU86</f>
        <v>0</v>
      </c>
      <c r="O67" s="248"/>
      <c r="P67" s="220">
        <f>ASISTENCIA!AV86</f>
        <v>0</v>
      </c>
      <c r="Q67" s="248"/>
      <c r="R67" s="220">
        <f>ASISTENCIA!AT86</f>
        <v>0</v>
      </c>
      <c r="S67" s="252"/>
      <c r="T67" s="220">
        <f>ASISTENCIA!AW86</f>
        <v>0</v>
      </c>
      <c r="U67" s="220"/>
      <c r="V67" s="252"/>
      <c r="W67" s="220"/>
      <c r="X67" s="220"/>
      <c r="Y67" s="252"/>
      <c r="Z67" s="220"/>
      <c r="AA67" s="252"/>
      <c r="AB67" s="368"/>
      <c r="AC67" s="369"/>
      <c r="AD67" s="369"/>
      <c r="AE67" s="369"/>
      <c r="AF67" s="369"/>
      <c r="AG67" s="369"/>
      <c r="AH67" s="369"/>
      <c r="AI67" s="369"/>
      <c r="AJ67" s="370"/>
      <c r="AK67" s="216" t="str">
        <f t="shared" si="3"/>
        <v/>
      </c>
      <c r="AL67" s="221"/>
    </row>
    <row r="68" spans="1:38" s="224" customFormat="1" ht="15.75" hidden="1" customHeight="1" x14ac:dyDescent="0.25">
      <c r="A68" s="186" t="str">
        <f>IF(+ASISTENCIA!A87="","",ASISTENCIA!A87)</f>
        <v/>
      </c>
      <c r="B68" s="14"/>
      <c r="C68" s="13"/>
      <c r="D68" s="156" t="str">
        <f>IF(+ASISTENCIA!D87="","",ASISTENCIA!D87)</f>
        <v/>
      </c>
      <c r="E68" s="151" t="str">
        <f>IF(+ASISTENCIA!E87="","",ASISTENCIA!E87)</f>
        <v/>
      </c>
      <c r="F68" s="159" t="str">
        <f>IF(+ASISTENCIA!F87="","",ASISTENCIA!F87)</f>
        <v/>
      </c>
      <c r="G68" s="159" t="str">
        <f>IF(+ASISTENCIA!G87="","",ASISTENCIA!G87)</f>
        <v/>
      </c>
      <c r="H68" s="152" t="str">
        <f>IF(+ASISTENCIA!H87="","",ASISTENCIA!H87)</f>
        <v/>
      </c>
      <c r="I68" s="248"/>
      <c r="J68" s="251">
        <f>ASISTENCIA!AQ87</f>
        <v>0</v>
      </c>
      <c r="K68" s="248"/>
      <c r="L68" s="220">
        <f>ASISTENCIA!AR87</f>
        <v>0</v>
      </c>
      <c r="M68" s="220">
        <f>ASISTENCIA!AS87</f>
        <v>0</v>
      </c>
      <c r="N68" s="220">
        <f>ASISTENCIA!AU87</f>
        <v>0</v>
      </c>
      <c r="O68" s="248"/>
      <c r="P68" s="220">
        <f>ASISTENCIA!AV87</f>
        <v>0</v>
      </c>
      <c r="Q68" s="248"/>
      <c r="R68" s="220">
        <f>ASISTENCIA!AT87</f>
        <v>0</v>
      </c>
      <c r="S68" s="252"/>
      <c r="T68" s="220">
        <f>ASISTENCIA!AW87</f>
        <v>0</v>
      </c>
      <c r="U68" s="220"/>
      <c r="V68" s="252"/>
      <c r="W68" s="220"/>
      <c r="X68" s="220"/>
      <c r="Y68" s="252"/>
      <c r="Z68" s="220"/>
      <c r="AA68" s="252"/>
      <c r="AB68" s="368"/>
      <c r="AC68" s="369"/>
      <c r="AD68" s="369"/>
      <c r="AE68" s="369"/>
      <c r="AF68" s="369"/>
      <c r="AG68" s="369"/>
      <c r="AH68" s="369"/>
      <c r="AI68" s="369"/>
      <c r="AJ68" s="370"/>
      <c r="AK68" s="216" t="str">
        <f t="shared" si="3"/>
        <v/>
      </c>
      <c r="AL68" s="221"/>
    </row>
    <row r="69" spans="1:38" s="224" customFormat="1" ht="15.75" hidden="1" customHeight="1" x14ac:dyDescent="0.25">
      <c r="A69" s="186" t="str">
        <f>IF(+ASISTENCIA!A88="","",ASISTENCIA!A88)</f>
        <v/>
      </c>
      <c r="B69" s="14"/>
      <c r="C69" s="13"/>
      <c r="D69" s="156" t="str">
        <f>IF(+ASISTENCIA!D88="","",ASISTENCIA!D88)</f>
        <v/>
      </c>
      <c r="E69" s="151" t="str">
        <f>IF(+ASISTENCIA!E88="","",ASISTENCIA!E88)</f>
        <v/>
      </c>
      <c r="F69" s="159" t="str">
        <f>IF(+ASISTENCIA!F88="","",ASISTENCIA!F88)</f>
        <v/>
      </c>
      <c r="G69" s="159" t="str">
        <f>IF(+ASISTENCIA!G88="","",ASISTENCIA!G88)</f>
        <v/>
      </c>
      <c r="H69" s="152" t="str">
        <f>IF(+ASISTENCIA!H88="","",ASISTENCIA!H88)</f>
        <v/>
      </c>
      <c r="I69" s="248"/>
      <c r="J69" s="251">
        <f>ASISTENCIA!AQ88</f>
        <v>0</v>
      </c>
      <c r="K69" s="248"/>
      <c r="L69" s="220">
        <f>ASISTENCIA!AR88</f>
        <v>0</v>
      </c>
      <c r="M69" s="220">
        <f>ASISTENCIA!AS88</f>
        <v>0</v>
      </c>
      <c r="N69" s="220">
        <f>ASISTENCIA!AU88</f>
        <v>0</v>
      </c>
      <c r="O69" s="248"/>
      <c r="P69" s="220">
        <f>ASISTENCIA!AV88</f>
        <v>0</v>
      </c>
      <c r="Q69" s="248"/>
      <c r="R69" s="220">
        <f>ASISTENCIA!AT88</f>
        <v>0</v>
      </c>
      <c r="S69" s="252"/>
      <c r="T69" s="220">
        <f>ASISTENCIA!AW88</f>
        <v>0</v>
      </c>
      <c r="U69" s="220"/>
      <c r="V69" s="252"/>
      <c r="W69" s="220"/>
      <c r="X69" s="220"/>
      <c r="Y69" s="252"/>
      <c r="Z69" s="220"/>
      <c r="AA69" s="252"/>
      <c r="AB69" s="368"/>
      <c r="AC69" s="369"/>
      <c r="AD69" s="369"/>
      <c r="AE69" s="369"/>
      <c r="AF69" s="369"/>
      <c r="AG69" s="369"/>
      <c r="AH69" s="369"/>
      <c r="AI69" s="369"/>
      <c r="AJ69" s="370"/>
      <c r="AK69" s="216" t="str">
        <f t="shared" si="3"/>
        <v/>
      </c>
      <c r="AL69" s="221"/>
    </row>
    <row r="70" spans="1:38" s="224" customFormat="1" ht="15.75" hidden="1" customHeight="1" x14ac:dyDescent="0.25">
      <c r="A70" s="186" t="str">
        <f>IF(+ASISTENCIA!A89="","",ASISTENCIA!A89)</f>
        <v/>
      </c>
      <c r="B70" s="14"/>
      <c r="C70" s="13"/>
      <c r="D70" s="156" t="str">
        <f>IF(+ASISTENCIA!D89="","",ASISTENCIA!D89)</f>
        <v/>
      </c>
      <c r="E70" s="151" t="str">
        <f>IF(+ASISTENCIA!E89="","",ASISTENCIA!E89)</f>
        <v/>
      </c>
      <c r="F70" s="159" t="str">
        <f>IF(+ASISTENCIA!F89="","",ASISTENCIA!F89)</f>
        <v/>
      </c>
      <c r="G70" s="159" t="str">
        <f>IF(+ASISTENCIA!G89="","",ASISTENCIA!G89)</f>
        <v/>
      </c>
      <c r="H70" s="152" t="str">
        <f>IF(+ASISTENCIA!H89="","",ASISTENCIA!H89)</f>
        <v/>
      </c>
      <c r="I70" s="248"/>
      <c r="J70" s="251">
        <f>ASISTENCIA!AQ89</f>
        <v>0</v>
      </c>
      <c r="K70" s="248"/>
      <c r="L70" s="220">
        <f>ASISTENCIA!AR89</f>
        <v>0</v>
      </c>
      <c r="M70" s="220">
        <f>ASISTENCIA!AS89</f>
        <v>0</v>
      </c>
      <c r="N70" s="220">
        <f>ASISTENCIA!AU89</f>
        <v>0</v>
      </c>
      <c r="O70" s="248"/>
      <c r="P70" s="220">
        <f>ASISTENCIA!AV89</f>
        <v>0</v>
      </c>
      <c r="Q70" s="248"/>
      <c r="R70" s="220">
        <f>ASISTENCIA!AT89</f>
        <v>0</v>
      </c>
      <c r="S70" s="252"/>
      <c r="T70" s="220">
        <f>ASISTENCIA!AW89</f>
        <v>0</v>
      </c>
      <c r="U70" s="220"/>
      <c r="V70" s="252"/>
      <c r="W70" s="220"/>
      <c r="X70" s="220"/>
      <c r="Y70" s="252"/>
      <c r="Z70" s="220"/>
      <c r="AA70" s="252"/>
      <c r="AB70" s="368"/>
      <c r="AC70" s="369"/>
      <c r="AD70" s="369"/>
      <c r="AE70" s="369"/>
      <c r="AF70" s="369"/>
      <c r="AG70" s="369"/>
      <c r="AH70" s="369"/>
      <c r="AI70" s="369"/>
      <c r="AJ70" s="370"/>
      <c r="AK70" s="216" t="str">
        <f t="shared" si="3"/>
        <v/>
      </c>
      <c r="AL70" s="221"/>
    </row>
    <row r="71" spans="1:38" s="224" customFormat="1" ht="15.75" hidden="1" customHeight="1" x14ac:dyDescent="0.25">
      <c r="A71" s="186" t="str">
        <f>IF(+ASISTENCIA!A90="","",ASISTENCIA!A90)</f>
        <v/>
      </c>
      <c r="B71" s="14"/>
      <c r="C71" s="13"/>
      <c r="D71" s="156" t="str">
        <f>IF(+ASISTENCIA!D90="","",ASISTENCIA!D90)</f>
        <v/>
      </c>
      <c r="E71" s="151" t="str">
        <f>IF(+ASISTENCIA!E90="","",ASISTENCIA!E90)</f>
        <v/>
      </c>
      <c r="F71" s="159" t="str">
        <f>IF(+ASISTENCIA!F90="","",ASISTENCIA!F90)</f>
        <v/>
      </c>
      <c r="G71" s="159" t="str">
        <f>IF(+ASISTENCIA!G90="","",ASISTENCIA!G90)</f>
        <v/>
      </c>
      <c r="H71" s="152" t="str">
        <f>IF(+ASISTENCIA!H90="","",ASISTENCIA!H90)</f>
        <v/>
      </c>
      <c r="I71" s="248"/>
      <c r="J71" s="251">
        <f>ASISTENCIA!AQ90</f>
        <v>0</v>
      </c>
      <c r="K71" s="248"/>
      <c r="L71" s="220">
        <f>ASISTENCIA!AR90</f>
        <v>0</v>
      </c>
      <c r="M71" s="220">
        <f>ASISTENCIA!AS90</f>
        <v>0</v>
      </c>
      <c r="N71" s="220">
        <f>ASISTENCIA!AU90</f>
        <v>0</v>
      </c>
      <c r="O71" s="248"/>
      <c r="P71" s="220">
        <f>ASISTENCIA!AV90</f>
        <v>0</v>
      </c>
      <c r="Q71" s="248"/>
      <c r="R71" s="220">
        <f>ASISTENCIA!AT90</f>
        <v>0</v>
      </c>
      <c r="S71" s="252"/>
      <c r="T71" s="220">
        <f>ASISTENCIA!AW90</f>
        <v>0</v>
      </c>
      <c r="U71" s="220"/>
      <c r="V71" s="252"/>
      <c r="W71" s="220"/>
      <c r="X71" s="220"/>
      <c r="Y71" s="252"/>
      <c r="Z71" s="220"/>
      <c r="AA71" s="252"/>
      <c r="AB71" s="368"/>
      <c r="AC71" s="369"/>
      <c r="AD71" s="369"/>
      <c r="AE71" s="369"/>
      <c r="AF71" s="369"/>
      <c r="AG71" s="369"/>
      <c r="AH71" s="369"/>
      <c r="AI71" s="369"/>
      <c r="AJ71" s="370"/>
      <c r="AK71" s="216" t="str">
        <f t="shared" si="3"/>
        <v/>
      </c>
      <c r="AL71" s="221"/>
    </row>
    <row r="72" spans="1:38" s="224" customFormat="1" ht="15.75" hidden="1" customHeight="1" x14ac:dyDescent="0.25">
      <c r="A72" s="186" t="str">
        <f>IF(+ASISTENCIA!A91="","",ASISTENCIA!A91)</f>
        <v/>
      </c>
      <c r="B72" s="14"/>
      <c r="C72" s="13"/>
      <c r="D72" s="156" t="str">
        <f>IF(+ASISTENCIA!D91="","",ASISTENCIA!D91)</f>
        <v/>
      </c>
      <c r="E72" s="151" t="str">
        <f>IF(+ASISTENCIA!E91="","",ASISTENCIA!E91)</f>
        <v/>
      </c>
      <c r="F72" s="159" t="str">
        <f>IF(+ASISTENCIA!F91="","",ASISTENCIA!F91)</f>
        <v/>
      </c>
      <c r="G72" s="159" t="str">
        <f>IF(+ASISTENCIA!G91="","",ASISTENCIA!G91)</f>
        <v/>
      </c>
      <c r="H72" s="152" t="str">
        <f>IF(+ASISTENCIA!H91="","",ASISTENCIA!H91)</f>
        <v/>
      </c>
      <c r="I72" s="248"/>
      <c r="J72" s="251">
        <f>ASISTENCIA!AQ91</f>
        <v>0</v>
      </c>
      <c r="K72" s="248"/>
      <c r="L72" s="220">
        <f>ASISTENCIA!AR91</f>
        <v>0</v>
      </c>
      <c r="M72" s="220">
        <f>ASISTENCIA!AS91</f>
        <v>0</v>
      </c>
      <c r="N72" s="220">
        <f>ASISTENCIA!AU91</f>
        <v>0</v>
      </c>
      <c r="O72" s="248"/>
      <c r="P72" s="220">
        <f>ASISTENCIA!AV91</f>
        <v>0</v>
      </c>
      <c r="Q72" s="248"/>
      <c r="R72" s="220">
        <f>ASISTENCIA!AT91</f>
        <v>0</v>
      </c>
      <c r="S72" s="252"/>
      <c r="T72" s="220">
        <f>ASISTENCIA!AW91</f>
        <v>0</v>
      </c>
      <c r="U72" s="220"/>
      <c r="V72" s="252"/>
      <c r="W72" s="220"/>
      <c r="X72" s="220"/>
      <c r="Y72" s="252"/>
      <c r="Z72" s="220"/>
      <c r="AA72" s="252"/>
      <c r="AB72" s="368"/>
      <c r="AC72" s="369"/>
      <c r="AD72" s="369"/>
      <c r="AE72" s="369"/>
      <c r="AF72" s="369"/>
      <c r="AG72" s="369"/>
      <c r="AH72" s="369"/>
      <c r="AI72" s="369"/>
      <c r="AJ72" s="370"/>
      <c r="AK72" s="216" t="str">
        <f t="shared" si="3"/>
        <v/>
      </c>
      <c r="AL72" s="221"/>
    </row>
    <row r="73" spans="1:38" s="224" customFormat="1" ht="15.75" hidden="1" customHeight="1" x14ac:dyDescent="0.25">
      <c r="A73" s="186" t="str">
        <f>IF(+ASISTENCIA!A92="","",ASISTENCIA!A92)</f>
        <v/>
      </c>
      <c r="B73" s="14"/>
      <c r="C73" s="13"/>
      <c r="D73" s="156" t="str">
        <f>IF(+ASISTENCIA!D92="","",ASISTENCIA!D92)</f>
        <v/>
      </c>
      <c r="E73" s="151" t="str">
        <f>IF(+ASISTENCIA!E92="","",ASISTENCIA!E92)</f>
        <v/>
      </c>
      <c r="F73" s="159" t="str">
        <f>IF(+ASISTENCIA!F92="","",ASISTENCIA!F92)</f>
        <v/>
      </c>
      <c r="G73" s="159" t="str">
        <f>IF(+ASISTENCIA!G92="","",ASISTENCIA!G92)</f>
        <v/>
      </c>
      <c r="H73" s="152" t="str">
        <f>IF(+ASISTENCIA!H92="","",ASISTENCIA!H92)</f>
        <v/>
      </c>
      <c r="I73" s="248"/>
      <c r="J73" s="251">
        <f>ASISTENCIA!AQ92</f>
        <v>0</v>
      </c>
      <c r="K73" s="248"/>
      <c r="L73" s="220">
        <f>ASISTENCIA!AR92</f>
        <v>0</v>
      </c>
      <c r="M73" s="220">
        <f>ASISTENCIA!AS92</f>
        <v>0</v>
      </c>
      <c r="N73" s="220">
        <f>ASISTENCIA!AU92</f>
        <v>0</v>
      </c>
      <c r="O73" s="248"/>
      <c r="P73" s="220">
        <f>ASISTENCIA!AV92</f>
        <v>0</v>
      </c>
      <c r="Q73" s="248"/>
      <c r="R73" s="220">
        <f>ASISTENCIA!AT92</f>
        <v>0</v>
      </c>
      <c r="S73" s="252"/>
      <c r="T73" s="220">
        <f>ASISTENCIA!AW92</f>
        <v>0</v>
      </c>
      <c r="U73" s="220"/>
      <c r="V73" s="252"/>
      <c r="W73" s="220"/>
      <c r="X73" s="220"/>
      <c r="Y73" s="252"/>
      <c r="Z73" s="220"/>
      <c r="AA73" s="252"/>
      <c r="AB73" s="368"/>
      <c r="AC73" s="369"/>
      <c r="AD73" s="369"/>
      <c r="AE73" s="369"/>
      <c r="AF73" s="369"/>
      <c r="AG73" s="369"/>
      <c r="AH73" s="369"/>
      <c r="AI73" s="369"/>
      <c r="AJ73" s="370"/>
      <c r="AK73" s="216" t="str">
        <f t="shared" si="3"/>
        <v/>
      </c>
      <c r="AL73" s="221"/>
    </row>
    <row r="74" spans="1:38" s="224" customFormat="1" ht="15.75" hidden="1" customHeight="1" x14ac:dyDescent="0.25">
      <c r="A74" s="186" t="str">
        <f>IF(+ASISTENCIA!A93="","",ASISTENCIA!A93)</f>
        <v/>
      </c>
      <c r="B74" s="14"/>
      <c r="C74" s="13"/>
      <c r="D74" s="156" t="str">
        <f>IF(+ASISTENCIA!D93="","",ASISTENCIA!D93)</f>
        <v/>
      </c>
      <c r="E74" s="151" t="str">
        <f>IF(+ASISTENCIA!E93="","",ASISTENCIA!E93)</f>
        <v/>
      </c>
      <c r="F74" s="159" t="str">
        <f>IF(+ASISTENCIA!F93="","",ASISTENCIA!F93)</f>
        <v/>
      </c>
      <c r="G74" s="159" t="str">
        <f>IF(+ASISTENCIA!G93="","",ASISTENCIA!G93)</f>
        <v/>
      </c>
      <c r="H74" s="152" t="str">
        <f>IF(+ASISTENCIA!H93="","",ASISTENCIA!H93)</f>
        <v/>
      </c>
      <c r="I74" s="248"/>
      <c r="J74" s="251">
        <f>ASISTENCIA!AQ93</f>
        <v>0</v>
      </c>
      <c r="K74" s="248"/>
      <c r="L74" s="220">
        <f>ASISTENCIA!AR93</f>
        <v>0</v>
      </c>
      <c r="M74" s="220">
        <f>ASISTENCIA!AS93</f>
        <v>0</v>
      </c>
      <c r="N74" s="220">
        <f>ASISTENCIA!AU93</f>
        <v>0</v>
      </c>
      <c r="O74" s="248"/>
      <c r="P74" s="220">
        <f>ASISTENCIA!AV93</f>
        <v>0</v>
      </c>
      <c r="Q74" s="248"/>
      <c r="R74" s="220">
        <f>ASISTENCIA!AT93</f>
        <v>0</v>
      </c>
      <c r="S74" s="252"/>
      <c r="T74" s="220">
        <f>ASISTENCIA!AW93</f>
        <v>0</v>
      </c>
      <c r="U74" s="220"/>
      <c r="V74" s="252"/>
      <c r="W74" s="220"/>
      <c r="X74" s="220"/>
      <c r="Y74" s="252"/>
      <c r="Z74" s="220"/>
      <c r="AA74" s="252"/>
      <c r="AB74" s="368"/>
      <c r="AC74" s="369"/>
      <c r="AD74" s="369"/>
      <c r="AE74" s="369"/>
      <c r="AF74" s="369"/>
      <c r="AG74" s="369"/>
      <c r="AH74" s="369"/>
      <c r="AI74" s="369"/>
      <c r="AJ74" s="370"/>
      <c r="AK74" s="216" t="str">
        <f t="shared" si="3"/>
        <v/>
      </c>
      <c r="AL74" s="221"/>
    </row>
    <row r="75" spans="1:38" s="224" customFormat="1" ht="15.75" hidden="1" customHeight="1" x14ac:dyDescent="0.25">
      <c r="A75" s="186" t="str">
        <f>IF(+ASISTENCIA!A94="","",ASISTENCIA!A94)</f>
        <v/>
      </c>
      <c r="B75" s="14"/>
      <c r="C75" s="13"/>
      <c r="D75" s="156" t="str">
        <f>IF(+ASISTENCIA!D94="","",ASISTENCIA!D94)</f>
        <v/>
      </c>
      <c r="E75" s="151" t="str">
        <f>IF(+ASISTENCIA!E94="","",ASISTENCIA!E94)</f>
        <v/>
      </c>
      <c r="F75" s="159" t="str">
        <f>IF(+ASISTENCIA!F94="","",ASISTENCIA!F94)</f>
        <v/>
      </c>
      <c r="G75" s="159" t="str">
        <f>IF(+ASISTENCIA!G94="","",ASISTENCIA!G94)</f>
        <v/>
      </c>
      <c r="H75" s="152" t="str">
        <f>IF(+ASISTENCIA!H94="","",ASISTENCIA!H94)</f>
        <v/>
      </c>
      <c r="I75" s="248"/>
      <c r="J75" s="251">
        <f>ASISTENCIA!AQ94</f>
        <v>0</v>
      </c>
      <c r="K75" s="248"/>
      <c r="L75" s="220">
        <f>ASISTENCIA!AR94</f>
        <v>0</v>
      </c>
      <c r="M75" s="220">
        <f>ASISTENCIA!AS94</f>
        <v>0</v>
      </c>
      <c r="N75" s="220">
        <f>ASISTENCIA!AU94</f>
        <v>0</v>
      </c>
      <c r="O75" s="248"/>
      <c r="P75" s="220">
        <f>ASISTENCIA!AV94</f>
        <v>0</v>
      </c>
      <c r="Q75" s="248"/>
      <c r="R75" s="220">
        <f>ASISTENCIA!AT94</f>
        <v>0</v>
      </c>
      <c r="S75" s="252"/>
      <c r="T75" s="220">
        <f>ASISTENCIA!AW94</f>
        <v>0</v>
      </c>
      <c r="U75" s="220"/>
      <c r="V75" s="252"/>
      <c r="W75" s="220"/>
      <c r="X75" s="220"/>
      <c r="Y75" s="252"/>
      <c r="Z75" s="220"/>
      <c r="AA75" s="252"/>
      <c r="AB75" s="368"/>
      <c r="AC75" s="369"/>
      <c r="AD75" s="369"/>
      <c r="AE75" s="369"/>
      <c r="AF75" s="369"/>
      <c r="AG75" s="369"/>
      <c r="AH75" s="369"/>
      <c r="AI75" s="369"/>
      <c r="AJ75" s="370"/>
      <c r="AK75" s="216" t="str">
        <f t="shared" si="3"/>
        <v/>
      </c>
      <c r="AL75" s="221"/>
    </row>
    <row r="76" spans="1:38" s="224" customFormat="1" ht="15.75" hidden="1" customHeight="1" x14ac:dyDescent="0.25">
      <c r="A76" s="186" t="str">
        <f>IF(+ASISTENCIA!A95="","",ASISTENCIA!A95)</f>
        <v/>
      </c>
      <c r="B76" s="14"/>
      <c r="C76" s="13"/>
      <c r="D76" s="156" t="str">
        <f>IF(+ASISTENCIA!D95="","",ASISTENCIA!D95)</f>
        <v/>
      </c>
      <c r="E76" s="151" t="str">
        <f>IF(+ASISTENCIA!E95="","",ASISTENCIA!E95)</f>
        <v/>
      </c>
      <c r="F76" s="159" t="str">
        <f>IF(+ASISTENCIA!F95="","",ASISTENCIA!F95)</f>
        <v/>
      </c>
      <c r="G76" s="159" t="str">
        <f>IF(+ASISTENCIA!G95="","",ASISTENCIA!G95)</f>
        <v/>
      </c>
      <c r="H76" s="152" t="str">
        <f>IF(+ASISTENCIA!H95="","",ASISTENCIA!H95)</f>
        <v/>
      </c>
      <c r="I76" s="248"/>
      <c r="J76" s="251">
        <f>ASISTENCIA!AQ95</f>
        <v>0</v>
      </c>
      <c r="K76" s="248"/>
      <c r="L76" s="220">
        <f>ASISTENCIA!AR95</f>
        <v>0</v>
      </c>
      <c r="M76" s="220">
        <f>ASISTENCIA!AS95</f>
        <v>0</v>
      </c>
      <c r="N76" s="220">
        <f>ASISTENCIA!AU95</f>
        <v>0</v>
      </c>
      <c r="O76" s="248"/>
      <c r="P76" s="220">
        <f>ASISTENCIA!AV95</f>
        <v>0</v>
      </c>
      <c r="Q76" s="248"/>
      <c r="R76" s="220">
        <f>ASISTENCIA!AT95</f>
        <v>0</v>
      </c>
      <c r="S76" s="252"/>
      <c r="T76" s="220">
        <f>ASISTENCIA!AW95</f>
        <v>0</v>
      </c>
      <c r="U76" s="220"/>
      <c r="V76" s="252"/>
      <c r="W76" s="220"/>
      <c r="X76" s="220"/>
      <c r="Y76" s="252"/>
      <c r="Z76" s="220"/>
      <c r="AA76" s="252"/>
      <c r="AB76" s="368"/>
      <c r="AC76" s="369"/>
      <c r="AD76" s="369"/>
      <c r="AE76" s="369"/>
      <c r="AF76" s="369"/>
      <c r="AG76" s="369"/>
      <c r="AH76" s="369"/>
      <c r="AI76" s="369"/>
      <c r="AJ76" s="370"/>
      <c r="AK76" s="216" t="str">
        <f t="shared" si="3"/>
        <v/>
      </c>
      <c r="AL76" s="221"/>
    </row>
    <row r="77" spans="1:38" s="224" customFormat="1" ht="15.75" hidden="1" customHeight="1" x14ac:dyDescent="0.25">
      <c r="A77" s="186" t="str">
        <f>IF(+ASISTENCIA!A96="","",ASISTENCIA!A96)</f>
        <v/>
      </c>
      <c r="B77" s="14"/>
      <c r="C77" s="13"/>
      <c r="D77" s="156" t="str">
        <f>IF(+ASISTENCIA!D96="","",ASISTENCIA!D96)</f>
        <v/>
      </c>
      <c r="E77" s="151" t="str">
        <f>IF(+ASISTENCIA!E96="","",ASISTENCIA!E96)</f>
        <v/>
      </c>
      <c r="F77" s="159" t="str">
        <f>IF(+ASISTENCIA!F96="","",ASISTENCIA!F96)</f>
        <v/>
      </c>
      <c r="G77" s="159" t="str">
        <f>IF(+ASISTENCIA!G96="","",ASISTENCIA!G96)</f>
        <v/>
      </c>
      <c r="H77" s="152" t="str">
        <f>IF(+ASISTENCIA!H96="","",ASISTENCIA!H96)</f>
        <v/>
      </c>
      <c r="I77" s="248"/>
      <c r="J77" s="251">
        <f>ASISTENCIA!AQ96</f>
        <v>0</v>
      </c>
      <c r="K77" s="248"/>
      <c r="L77" s="220">
        <f>ASISTENCIA!AR96</f>
        <v>0</v>
      </c>
      <c r="M77" s="220">
        <f>ASISTENCIA!AS96</f>
        <v>0</v>
      </c>
      <c r="N77" s="220">
        <f>ASISTENCIA!AU96</f>
        <v>0</v>
      </c>
      <c r="O77" s="248"/>
      <c r="P77" s="220">
        <f>ASISTENCIA!AV96</f>
        <v>0</v>
      </c>
      <c r="Q77" s="248"/>
      <c r="R77" s="220">
        <f>ASISTENCIA!AT96</f>
        <v>0</v>
      </c>
      <c r="S77" s="252"/>
      <c r="T77" s="220">
        <f>ASISTENCIA!AW96</f>
        <v>0</v>
      </c>
      <c r="U77" s="220"/>
      <c r="V77" s="252"/>
      <c r="W77" s="220"/>
      <c r="X77" s="220"/>
      <c r="Y77" s="252"/>
      <c r="Z77" s="220"/>
      <c r="AA77" s="252"/>
      <c r="AB77" s="368"/>
      <c r="AC77" s="369"/>
      <c r="AD77" s="369"/>
      <c r="AE77" s="369"/>
      <c r="AF77" s="369"/>
      <c r="AG77" s="369"/>
      <c r="AH77" s="369"/>
      <c r="AI77" s="369"/>
      <c r="AJ77" s="370"/>
      <c r="AK77" s="216" t="str">
        <f t="shared" si="3"/>
        <v/>
      </c>
      <c r="AL77" s="221"/>
    </row>
    <row r="78" spans="1:38" s="224" customFormat="1" ht="15.75" hidden="1" customHeight="1" x14ac:dyDescent="0.25">
      <c r="A78" s="186" t="str">
        <f>IF(+ASISTENCIA!A97="","",ASISTENCIA!A97)</f>
        <v/>
      </c>
      <c r="B78" s="14"/>
      <c r="C78" s="13"/>
      <c r="D78" s="156" t="str">
        <f>IF(+ASISTENCIA!D97="","",ASISTENCIA!D97)</f>
        <v/>
      </c>
      <c r="E78" s="151" t="str">
        <f>IF(+ASISTENCIA!E97="","",ASISTENCIA!E97)</f>
        <v/>
      </c>
      <c r="F78" s="159" t="str">
        <f>IF(+ASISTENCIA!F97="","",ASISTENCIA!F97)</f>
        <v/>
      </c>
      <c r="G78" s="159" t="str">
        <f>IF(+ASISTENCIA!G97="","",ASISTENCIA!G97)</f>
        <v/>
      </c>
      <c r="H78" s="152" t="str">
        <f>IF(+ASISTENCIA!H97="","",ASISTENCIA!H97)</f>
        <v/>
      </c>
      <c r="I78" s="248"/>
      <c r="J78" s="251">
        <f>ASISTENCIA!AQ97</f>
        <v>0</v>
      </c>
      <c r="K78" s="248"/>
      <c r="L78" s="220">
        <f>ASISTENCIA!AR97</f>
        <v>0</v>
      </c>
      <c r="M78" s="220">
        <f>ASISTENCIA!AS97</f>
        <v>0</v>
      </c>
      <c r="N78" s="220">
        <f>ASISTENCIA!AU97</f>
        <v>0</v>
      </c>
      <c r="O78" s="248"/>
      <c r="P78" s="220">
        <f>ASISTENCIA!AV97</f>
        <v>0</v>
      </c>
      <c r="Q78" s="248"/>
      <c r="R78" s="220">
        <f>ASISTENCIA!AT97</f>
        <v>0</v>
      </c>
      <c r="S78" s="252"/>
      <c r="T78" s="220">
        <f>ASISTENCIA!AW97</f>
        <v>0</v>
      </c>
      <c r="U78" s="220"/>
      <c r="V78" s="252"/>
      <c r="W78" s="220"/>
      <c r="X78" s="220"/>
      <c r="Y78" s="252"/>
      <c r="Z78" s="220"/>
      <c r="AA78" s="252"/>
      <c r="AB78" s="368"/>
      <c r="AC78" s="369"/>
      <c r="AD78" s="369"/>
      <c r="AE78" s="369"/>
      <c r="AF78" s="369"/>
      <c r="AG78" s="369"/>
      <c r="AH78" s="369"/>
      <c r="AI78" s="369"/>
      <c r="AJ78" s="370"/>
      <c r="AK78" s="216" t="str">
        <f t="shared" si="3"/>
        <v/>
      </c>
      <c r="AL78" s="221"/>
    </row>
    <row r="79" spans="1:38" s="224" customFormat="1" ht="15.75" hidden="1" customHeight="1" x14ac:dyDescent="0.25">
      <c r="A79" s="186" t="str">
        <f>IF(+ASISTENCIA!A98="","",ASISTENCIA!A98)</f>
        <v/>
      </c>
      <c r="B79" s="14"/>
      <c r="C79" s="13"/>
      <c r="D79" s="156" t="str">
        <f>IF(+ASISTENCIA!D98="","",ASISTENCIA!D98)</f>
        <v/>
      </c>
      <c r="E79" s="151" t="str">
        <f>IF(+ASISTENCIA!E98="","",ASISTENCIA!E98)</f>
        <v/>
      </c>
      <c r="F79" s="159" t="str">
        <f>IF(+ASISTENCIA!F98="","",ASISTENCIA!F98)</f>
        <v/>
      </c>
      <c r="G79" s="159" t="str">
        <f>IF(+ASISTENCIA!G98="","",ASISTENCIA!G98)</f>
        <v/>
      </c>
      <c r="H79" s="152" t="str">
        <f>IF(+ASISTENCIA!H98="","",ASISTENCIA!H98)</f>
        <v/>
      </c>
      <c r="I79" s="248"/>
      <c r="J79" s="251">
        <f>ASISTENCIA!AQ98</f>
        <v>0</v>
      </c>
      <c r="K79" s="248"/>
      <c r="L79" s="220">
        <f>ASISTENCIA!AR98</f>
        <v>0</v>
      </c>
      <c r="M79" s="220">
        <f>ASISTENCIA!AS98</f>
        <v>0</v>
      </c>
      <c r="N79" s="220">
        <f>ASISTENCIA!AU98</f>
        <v>0</v>
      </c>
      <c r="O79" s="248"/>
      <c r="P79" s="220">
        <f>ASISTENCIA!AV98</f>
        <v>0</v>
      </c>
      <c r="Q79" s="248"/>
      <c r="R79" s="220">
        <f>ASISTENCIA!AT98</f>
        <v>0</v>
      </c>
      <c r="S79" s="252"/>
      <c r="T79" s="220">
        <f>ASISTENCIA!AW98</f>
        <v>0</v>
      </c>
      <c r="U79" s="220"/>
      <c r="V79" s="252"/>
      <c r="W79" s="220"/>
      <c r="X79" s="220"/>
      <c r="Y79" s="252"/>
      <c r="Z79" s="220"/>
      <c r="AA79" s="252"/>
      <c r="AB79" s="368"/>
      <c r="AC79" s="369"/>
      <c r="AD79" s="369"/>
      <c r="AE79" s="369"/>
      <c r="AF79" s="369"/>
      <c r="AG79" s="369"/>
      <c r="AH79" s="369"/>
      <c r="AI79" s="369"/>
      <c r="AJ79" s="370"/>
      <c r="AK79" s="216" t="str">
        <f t="shared" si="3"/>
        <v/>
      </c>
      <c r="AL79" s="221"/>
    </row>
    <row r="80" spans="1:38" s="224" customFormat="1" ht="15.75" hidden="1" customHeight="1" x14ac:dyDescent="0.25">
      <c r="A80" s="186" t="str">
        <f>IF(+ASISTENCIA!A99="","",ASISTENCIA!A99)</f>
        <v/>
      </c>
      <c r="B80" s="14"/>
      <c r="C80" s="13"/>
      <c r="D80" s="156" t="str">
        <f>IF(+ASISTENCIA!D99="","",ASISTENCIA!D99)</f>
        <v/>
      </c>
      <c r="E80" s="151" t="str">
        <f>IF(+ASISTENCIA!E99="","",ASISTENCIA!E99)</f>
        <v/>
      </c>
      <c r="F80" s="159" t="str">
        <f>IF(+ASISTENCIA!F99="","",ASISTENCIA!F99)</f>
        <v/>
      </c>
      <c r="G80" s="159" t="str">
        <f>IF(+ASISTENCIA!G99="","",ASISTENCIA!G99)</f>
        <v/>
      </c>
      <c r="H80" s="152" t="str">
        <f>IF(+ASISTENCIA!H99="","",ASISTENCIA!H99)</f>
        <v/>
      </c>
      <c r="I80" s="248"/>
      <c r="J80" s="251">
        <f>ASISTENCIA!AQ99</f>
        <v>0</v>
      </c>
      <c r="K80" s="248"/>
      <c r="L80" s="220">
        <f>ASISTENCIA!AR99</f>
        <v>0</v>
      </c>
      <c r="M80" s="220">
        <f>ASISTENCIA!AS99</f>
        <v>0</v>
      </c>
      <c r="N80" s="220">
        <f>ASISTENCIA!AU99</f>
        <v>0</v>
      </c>
      <c r="O80" s="248"/>
      <c r="P80" s="220">
        <f>ASISTENCIA!AV99</f>
        <v>0</v>
      </c>
      <c r="Q80" s="248"/>
      <c r="R80" s="220">
        <f>ASISTENCIA!AT99</f>
        <v>0</v>
      </c>
      <c r="S80" s="252"/>
      <c r="T80" s="220">
        <f>ASISTENCIA!AW99</f>
        <v>0</v>
      </c>
      <c r="U80" s="220"/>
      <c r="V80" s="252"/>
      <c r="W80" s="220"/>
      <c r="X80" s="220"/>
      <c r="Y80" s="252"/>
      <c r="Z80" s="220"/>
      <c r="AA80" s="252"/>
      <c r="AB80" s="368"/>
      <c r="AC80" s="369"/>
      <c r="AD80" s="369"/>
      <c r="AE80" s="369"/>
      <c r="AF80" s="369"/>
      <c r="AG80" s="369"/>
      <c r="AH80" s="369"/>
      <c r="AI80" s="369"/>
      <c r="AJ80" s="370"/>
      <c r="AK80" s="216" t="str">
        <f t="shared" si="3"/>
        <v/>
      </c>
      <c r="AL80" s="221"/>
    </row>
    <row r="81" spans="1:38" s="224" customFormat="1" ht="15.75" hidden="1" customHeight="1" x14ac:dyDescent="0.25">
      <c r="A81" s="186" t="str">
        <f>IF(+ASISTENCIA!A100="","",ASISTENCIA!A100)</f>
        <v/>
      </c>
      <c r="B81" s="14"/>
      <c r="C81" s="13"/>
      <c r="D81" s="156" t="str">
        <f>IF(+ASISTENCIA!D100="","",ASISTENCIA!D100)</f>
        <v/>
      </c>
      <c r="E81" s="151" t="str">
        <f>IF(+ASISTENCIA!E100="","",ASISTENCIA!E100)</f>
        <v/>
      </c>
      <c r="F81" s="159" t="str">
        <f>IF(+ASISTENCIA!F100="","",ASISTENCIA!F100)</f>
        <v/>
      </c>
      <c r="G81" s="159" t="str">
        <f>IF(+ASISTENCIA!G100="","",ASISTENCIA!G100)</f>
        <v/>
      </c>
      <c r="H81" s="152" t="str">
        <f>IF(+ASISTENCIA!H100="","",ASISTENCIA!H100)</f>
        <v/>
      </c>
      <c r="I81" s="248"/>
      <c r="J81" s="251">
        <f>ASISTENCIA!AQ100</f>
        <v>0</v>
      </c>
      <c r="K81" s="248"/>
      <c r="L81" s="220">
        <f>ASISTENCIA!AR100</f>
        <v>0</v>
      </c>
      <c r="M81" s="220">
        <f>ASISTENCIA!AS100</f>
        <v>0</v>
      </c>
      <c r="N81" s="220">
        <f>ASISTENCIA!AU100</f>
        <v>0</v>
      </c>
      <c r="O81" s="248"/>
      <c r="P81" s="220">
        <f>ASISTENCIA!AV100</f>
        <v>0</v>
      </c>
      <c r="Q81" s="248"/>
      <c r="R81" s="220">
        <f>ASISTENCIA!AT100</f>
        <v>0</v>
      </c>
      <c r="S81" s="252"/>
      <c r="T81" s="220">
        <f>ASISTENCIA!AW100</f>
        <v>0</v>
      </c>
      <c r="U81" s="220"/>
      <c r="V81" s="252"/>
      <c r="W81" s="220"/>
      <c r="X81" s="220"/>
      <c r="Y81" s="252"/>
      <c r="Z81" s="220"/>
      <c r="AA81" s="252"/>
      <c r="AB81" s="368"/>
      <c r="AC81" s="369"/>
      <c r="AD81" s="369"/>
      <c r="AE81" s="369"/>
      <c r="AF81" s="369"/>
      <c r="AG81" s="369"/>
      <c r="AH81" s="369"/>
      <c r="AI81" s="369"/>
      <c r="AJ81" s="370"/>
      <c r="AK81" s="216" t="str">
        <f t="shared" si="3"/>
        <v/>
      </c>
      <c r="AL81" s="221"/>
    </row>
    <row r="82" spans="1:38" s="224" customFormat="1" ht="15.75" hidden="1" customHeight="1" x14ac:dyDescent="0.25">
      <c r="A82" s="186" t="str">
        <f>IF(+ASISTENCIA!A101="","",ASISTENCIA!A101)</f>
        <v/>
      </c>
      <c r="B82" s="14"/>
      <c r="C82" s="13"/>
      <c r="D82" s="156" t="str">
        <f>IF(+ASISTENCIA!D101="","",ASISTENCIA!D101)</f>
        <v/>
      </c>
      <c r="E82" s="151" t="str">
        <f>IF(+ASISTENCIA!E101="","",ASISTENCIA!E101)</f>
        <v/>
      </c>
      <c r="F82" s="159" t="str">
        <f>IF(+ASISTENCIA!F101="","",ASISTENCIA!F101)</f>
        <v/>
      </c>
      <c r="G82" s="159" t="str">
        <f>IF(+ASISTENCIA!G101="","",ASISTENCIA!G101)</f>
        <v/>
      </c>
      <c r="H82" s="152" t="str">
        <f>IF(+ASISTENCIA!H101="","",ASISTENCIA!H101)</f>
        <v/>
      </c>
      <c r="I82" s="248"/>
      <c r="J82" s="251">
        <f>ASISTENCIA!AQ101</f>
        <v>0</v>
      </c>
      <c r="K82" s="248"/>
      <c r="L82" s="220">
        <f>ASISTENCIA!AR101</f>
        <v>0</v>
      </c>
      <c r="M82" s="220">
        <f>ASISTENCIA!AS101</f>
        <v>0</v>
      </c>
      <c r="N82" s="220">
        <f>ASISTENCIA!AU101</f>
        <v>0</v>
      </c>
      <c r="O82" s="248"/>
      <c r="P82" s="220">
        <f>ASISTENCIA!AV101</f>
        <v>0</v>
      </c>
      <c r="Q82" s="248"/>
      <c r="R82" s="220">
        <f>ASISTENCIA!AT101</f>
        <v>0</v>
      </c>
      <c r="S82" s="252"/>
      <c r="T82" s="220">
        <f>ASISTENCIA!AW101</f>
        <v>0</v>
      </c>
      <c r="U82" s="220"/>
      <c r="V82" s="252"/>
      <c r="W82" s="220"/>
      <c r="X82" s="220"/>
      <c r="Y82" s="252"/>
      <c r="Z82" s="220"/>
      <c r="AA82" s="252"/>
      <c r="AB82" s="368"/>
      <c r="AC82" s="369"/>
      <c r="AD82" s="369"/>
      <c r="AE82" s="369"/>
      <c r="AF82" s="369"/>
      <c r="AG82" s="369"/>
      <c r="AH82" s="369"/>
      <c r="AI82" s="369"/>
      <c r="AJ82" s="370"/>
      <c r="AK82" s="216" t="str">
        <f t="shared" si="3"/>
        <v/>
      </c>
      <c r="AL82" s="221"/>
    </row>
    <row r="83" spans="1:38" s="224" customFormat="1" ht="15.75" hidden="1" customHeight="1" x14ac:dyDescent="0.25">
      <c r="A83" s="186" t="str">
        <f>IF(+ASISTENCIA!A102="","",ASISTENCIA!A102)</f>
        <v/>
      </c>
      <c r="B83" s="14"/>
      <c r="C83" s="13"/>
      <c r="D83" s="156" t="str">
        <f>IF(+ASISTENCIA!D102="","",ASISTENCIA!D102)</f>
        <v/>
      </c>
      <c r="E83" s="151" t="str">
        <f>IF(+ASISTENCIA!E102="","",ASISTENCIA!E102)</f>
        <v/>
      </c>
      <c r="F83" s="159" t="str">
        <f>IF(+ASISTENCIA!F102="","",ASISTENCIA!F102)</f>
        <v/>
      </c>
      <c r="G83" s="159" t="str">
        <f>IF(+ASISTENCIA!G102="","",ASISTENCIA!G102)</f>
        <v/>
      </c>
      <c r="H83" s="152" t="str">
        <f>IF(+ASISTENCIA!H102="","",ASISTENCIA!H102)</f>
        <v/>
      </c>
      <c r="I83" s="248"/>
      <c r="J83" s="251">
        <f>ASISTENCIA!AQ102</f>
        <v>0</v>
      </c>
      <c r="K83" s="248"/>
      <c r="L83" s="220">
        <f>ASISTENCIA!AR102</f>
        <v>0</v>
      </c>
      <c r="M83" s="220">
        <f>ASISTENCIA!AS102</f>
        <v>0</v>
      </c>
      <c r="N83" s="220">
        <f>ASISTENCIA!AU102</f>
        <v>0</v>
      </c>
      <c r="O83" s="248"/>
      <c r="P83" s="220">
        <f>ASISTENCIA!AV102</f>
        <v>0</v>
      </c>
      <c r="Q83" s="248"/>
      <c r="R83" s="220">
        <f>ASISTENCIA!AT102</f>
        <v>0</v>
      </c>
      <c r="S83" s="252"/>
      <c r="T83" s="220">
        <f>ASISTENCIA!AW102</f>
        <v>0</v>
      </c>
      <c r="U83" s="220"/>
      <c r="V83" s="252"/>
      <c r="W83" s="220"/>
      <c r="X83" s="220"/>
      <c r="Y83" s="252"/>
      <c r="Z83" s="220"/>
      <c r="AA83" s="252"/>
      <c r="AB83" s="368"/>
      <c r="AC83" s="369"/>
      <c r="AD83" s="369"/>
      <c r="AE83" s="369"/>
      <c r="AF83" s="369"/>
      <c r="AG83" s="369"/>
      <c r="AH83" s="369"/>
      <c r="AI83" s="369"/>
      <c r="AJ83" s="370"/>
      <c r="AK83" s="216" t="str">
        <f t="shared" si="3"/>
        <v/>
      </c>
      <c r="AL83" s="221"/>
    </row>
    <row r="84" spans="1:38" s="224" customFormat="1" ht="15.75" hidden="1" customHeight="1" x14ac:dyDescent="0.25">
      <c r="A84" s="186" t="str">
        <f>IF(+ASISTENCIA!A103="","",ASISTENCIA!A103)</f>
        <v/>
      </c>
      <c r="B84" s="14"/>
      <c r="C84" s="13"/>
      <c r="D84" s="156" t="str">
        <f>IF(+ASISTENCIA!D103="","",ASISTENCIA!D103)</f>
        <v/>
      </c>
      <c r="E84" s="151" t="str">
        <f>IF(+ASISTENCIA!E103="","",ASISTENCIA!E103)</f>
        <v/>
      </c>
      <c r="F84" s="159" t="str">
        <f>IF(+ASISTENCIA!F103="","",ASISTENCIA!F103)</f>
        <v/>
      </c>
      <c r="G84" s="159" t="str">
        <f>IF(+ASISTENCIA!G103="","",ASISTENCIA!G103)</f>
        <v/>
      </c>
      <c r="H84" s="152" t="str">
        <f>IF(+ASISTENCIA!H103="","",ASISTENCIA!H103)</f>
        <v/>
      </c>
      <c r="I84" s="248"/>
      <c r="J84" s="251">
        <f>ASISTENCIA!AQ103</f>
        <v>0</v>
      </c>
      <c r="K84" s="248"/>
      <c r="L84" s="220">
        <f>ASISTENCIA!AR103</f>
        <v>0</v>
      </c>
      <c r="M84" s="220">
        <f>ASISTENCIA!AS103</f>
        <v>0</v>
      </c>
      <c r="N84" s="220">
        <f>ASISTENCIA!AU103</f>
        <v>0</v>
      </c>
      <c r="O84" s="248"/>
      <c r="P84" s="220">
        <f>ASISTENCIA!AV103</f>
        <v>0</v>
      </c>
      <c r="Q84" s="248"/>
      <c r="R84" s="220">
        <f>ASISTENCIA!AT103</f>
        <v>0</v>
      </c>
      <c r="S84" s="252"/>
      <c r="T84" s="220">
        <f>ASISTENCIA!AW103</f>
        <v>0</v>
      </c>
      <c r="U84" s="220"/>
      <c r="V84" s="252"/>
      <c r="W84" s="220"/>
      <c r="X84" s="220"/>
      <c r="Y84" s="252"/>
      <c r="Z84" s="220"/>
      <c r="AA84" s="252"/>
      <c r="AB84" s="368"/>
      <c r="AC84" s="369"/>
      <c r="AD84" s="369"/>
      <c r="AE84" s="369"/>
      <c r="AF84" s="369"/>
      <c r="AG84" s="369"/>
      <c r="AH84" s="369"/>
      <c r="AI84" s="369"/>
      <c r="AJ84" s="370"/>
      <c r="AK84" s="216" t="str">
        <f t="shared" si="3"/>
        <v/>
      </c>
      <c r="AL84" s="221"/>
    </row>
    <row r="85" spans="1:38" s="224" customFormat="1" ht="15.75" hidden="1" customHeight="1" x14ac:dyDescent="0.25">
      <c r="A85" s="186" t="str">
        <f>IF(+ASISTENCIA!A104="","",ASISTENCIA!A104)</f>
        <v/>
      </c>
      <c r="B85" s="14"/>
      <c r="C85" s="13"/>
      <c r="D85" s="156" t="str">
        <f>IF(+ASISTENCIA!D104="","",ASISTENCIA!D104)</f>
        <v/>
      </c>
      <c r="E85" s="151" t="str">
        <f>IF(+ASISTENCIA!E104="","",ASISTENCIA!E104)</f>
        <v/>
      </c>
      <c r="F85" s="159" t="str">
        <f>IF(+ASISTENCIA!F104="","",ASISTENCIA!F104)</f>
        <v/>
      </c>
      <c r="G85" s="159" t="str">
        <f>IF(+ASISTENCIA!G104="","",ASISTENCIA!G104)</f>
        <v/>
      </c>
      <c r="H85" s="152" t="str">
        <f>IF(+ASISTENCIA!H104="","",ASISTENCIA!H104)</f>
        <v/>
      </c>
      <c r="I85" s="248"/>
      <c r="J85" s="251">
        <f>ASISTENCIA!AQ104</f>
        <v>0</v>
      </c>
      <c r="K85" s="248"/>
      <c r="L85" s="220">
        <f>ASISTENCIA!AR104</f>
        <v>0</v>
      </c>
      <c r="M85" s="220">
        <f>ASISTENCIA!AS104</f>
        <v>0</v>
      </c>
      <c r="N85" s="220">
        <f>ASISTENCIA!AU104</f>
        <v>0</v>
      </c>
      <c r="O85" s="248"/>
      <c r="P85" s="220">
        <f>ASISTENCIA!AV104</f>
        <v>0</v>
      </c>
      <c r="Q85" s="248"/>
      <c r="R85" s="220">
        <f>ASISTENCIA!AT104</f>
        <v>0</v>
      </c>
      <c r="S85" s="252"/>
      <c r="T85" s="220">
        <f>ASISTENCIA!AW104</f>
        <v>0</v>
      </c>
      <c r="U85" s="220"/>
      <c r="V85" s="252"/>
      <c r="W85" s="220"/>
      <c r="X85" s="220"/>
      <c r="Y85" s="252"/>
      <c r="Z85" s="220"/>
      <c r="AA85" s="252"/>
      <c r="AB85" s="368"/>
      <c r="AC85" s="369"/>
      <c r="AD85" s="369"/>
      <c r="AE85" s="369"/>
      <c r="AF85" s="369"/>
      <c r="AG85" s="369"/>
      <c r="AH85" s="369"/>
      <c r="AI85" s="369"/>
      <c r="AJ85" s="370"/>
      <c r="AK85" s="216" t="str">
        <f t="shared" si="3"/>
        <v/>
      </c>
      <c r="AL85" s="221"/>
    </row>
    <row r="86" spans="1:38" s="224" customFormat="1" ht="15.75" hidden="1" customHeight="1" x14ac:dyDescent="0.25">
      <c r="A86" s="186" t="str">
        <f>IF(+ASISTENCIA!A105="","",ASISTENCIA!A105)</f>
        <v/>
      </c>
      <c r="B86" s="14"/>
      <c r="C86" s="13"/>
      <c r="D86" s="156" t="str">
        <f>IF(+ASISTENCIA!D105="","",ASISTENCIA!D105)</f>
        <v/>
      </c>
      <c r="E86" s="151" t="str">
        <f>IF(+ASISTENCIA!E105="","",ASISTENCIA!E105)</f>
        <v/>
      </c>
      <c r="F86" s="159" t="str">
        <f>IF(+ASISTENCIA!F105="","",ASISTENCIA!F105)</f>
        <v/>
      </c>
      <c r="G86" s="159" t="str">
        <f>IF(+ASISTENCIA!G105="","",ASISTENCIA!G105)</f>
        <v/>
      </c>
      <c r="H86" s="152" t="str">
        <f>IF(+ASISTENCIA!H105="","",ASISTENCIA!H105)</f>
        <v/>
      </c>
      <c r="I86" s="248"/>
      <c r="J86" s="251">
        <f>ASISTENCIA!AQ105</f>
        <v>0</v>
      </c>
      <c r="K86" s="248"/>
      <c r="L86" s="220">
        <f>ASISTENCIA!AR105</f>
        <v>0</v>
      </c>
      <c r="M86" s="220">
        <f>ASISTENCIA!AS105</f>
        <v>0</v>
      </c>
      <c r="N86" s="220">
        <f>ASISTENCIA!AU105</f>
        <v>0</v>
      </c>
      <c r="O86" s="248"/>
      <c r="P86" s="220">
        <f>ASISTENCIA!AV105</f>
        <v>0</v>
      </c>
      <c r="Q86" s="248"/>
      <c r="R86" s="220">
        <f>ASISTENCIA!AT105</f>
        <v>0</v>
      </c>
      <c r="S86" s="252"/>
      <c r="T86" s="220">
        <f>ASISTENCIA!AW105</f>
        <v>0</v>
      </c>
      <c r="U86" s="220"/>
      <c r="V86" s="252"/>
      <c r="W86" s="220"/>
      <c r="X86" s="220"/>
      <c r="Y86" s="252"/>
      <c r="Z86" s="220"/>
      <c r="AA86" s="252"/>
      <c r="AB86" s="368"/>
      <c r="AC86" s="369"/>
      <c r="AD86" s="369"/>
      <c r="AE86" s="369"/>
      <c r="AF86" s="369"/>
      <c r="AG86" s="369"/>
      <c r="AH86" s="369"/>
      <c r="AI86" s="369"/>
      <c r="AJ86" s="370"/>
      <c r="AK86" s="216" t="str">
        <f t="shared" si="3"/>
        <v/>
      </c>
      <c r="AL86" s="221"/>
    </row>
    <row r="87" spans="1:38" s="224" customFormat="1" ht="15.75" hidden="1" customHeight="1" x14ac:dyDescent="0.25">
      <c r="A87" s="186" t="str">
        <f>IF(+ASISTENCIA!A106="","",ASISTENCIA!A106)</f>
        <v/>
      </c>
      <c r="B87" s="14"/>
      <c r="C87" s="13"/>
      <c r="D87" s="156" t="str">
        <f>IF(+ASISTENCIA!D106="","",ASISTENCIA!D106)</f>
        <v/>
      </c>
      <c r="E87" s="151" t="str">
        <f>IF(+ASISTENCIA!E106="","",ASISTENCIA!E106)</f>
        <v/>
      </c>
      <c r="F87" s="159" t="str">
        <f>IF(+ASISTENCIA!F106="","",ASISTENCIA!F106)</f>
        <v/>
      </c>
      <c r="G87" s="159" t="str">
        <f>IF(+ASISTENCIA!G106="","",ASISTENCIA!G106)</f>
        <v/>
      </c>
      <c r="H87" s="152" t="str">
        <f>IF(+ASISTENCIA!H106="","",ASISTENCIA!H106)</f>
        <v/>
      </c>
      <c r="I87" s="248"/>
      <c r="J87" s="251">
        <f>ASISTENCIA!AQ106</f>
        <v>0</v>
      </c>
      <c r="K87" s="248"/>
      <c r="L87" s="220">
        <f>ASISTENCIA!AR106</f>
        <v>0</v>
      </c>
      <c r="M87" s="220">
        <f>ASISTENCIA!AS106</f>
        <v>0</v>
      </c>
      <c r="N87" s="220">
        <f>ASISTENCIA!AU106</f>
        <v>0</v>
      </c>
      <c r="O87" s="248"/>
      <c r="P87" s="220">
        <f>ASISTENCIA!AV106</f>
        <v>0</v>
      </c>
      <c r="Q87" s="248"/>
      <c r="R87" s="220">
        <f>ASISTENCIA!AT106</f>
        <v>0</v>
      </c>
      <c r="S87" s="252"/>
      <c r="T87" s="220">
        <f>ASISTENCIA!AW106</f>
        <v>0</v>
      </c>
      <c r="U87" s="220"/>
      <c r="V87" s="252"/>
      <c r="W87" s="220"/>
      <c r="X87" s="220"/>
      <c r="Y87" s="252"/>
      <c r="Z87" s="220"/>
      <c r="AA87" s="252"/>
      <c r="AB87" s="368"/>
      <c r="AC87" s="369"/>
      <c r="AD87" s="369"/>
      <c r="AE87" s="369"/>
      <c r="AF87" s="369"/>
      <c r="AG87" s="369"/>
      <c r="AH87" s="369"/>
      <c r="AI87" s="369"/>
      <c r="AJ87" s="370"/>
      <c r="AK87" s="216" t="str">
        <f t="shared" si="3"/>
        <v/>
      </c>
      <c r="AL87" s="221"/>
    </row>
    <row r="88" spans="1:38" s="224" customFormat="1" ht="15.75" hidden="1" customHeight="1" x14ac:dyDescent="0.25">
      <c r="A88" s="186" t="str">
        <f>IF(+ASISTENCIA!A107="","",ASISTENCIA!A107)</f>
        <v/>
      </c>
      <c r="B88" s="14"/>
      <c r="C88" s="13"/>
      <c r="D88" s="156" t="str">
        <f>IF(+ASISTENCIA!D107="","",ASISTENCIA!D107)</f>
        <v/>
      </c>
      <c r="E88" s="151" t="str">
        <f>IF(+ASISTENCIA!E107="","",ASISTENCIA!E107)</f>
        <v/>
      </c>
      <c r="F88" s="159" t="str">
        <f>IF(+ASISTENCIA!F107="","",ASISTENCIA!F107)</f>
        <v/>
      </c>
      <c r="G88" s="159" t="str">
        <f>IF(+ASISTENCIA!G107="","",ASISTENCIA!G107)</f>
        <v/>
      </c>
      <c r="H88" s="152" t="str">
        <f>IF(+ASISTENCIA!H107="","",ASISTENCIA!H107)</f>
        <v/>
      </c>
      <c r="I88" s="248"/>
      <c r="J88" s="251">
        <f>ASISTENCIA!AQ107</f>
        <v>0</v>
      </c>
      <c r="K88" s="248"/>
      <c r="L88" s="220">
        <f>ASISTENCIA!AR107</f>
        <v>0</v>
      </c>
      <c r="M88" s="220">
        <f>ASISTENCIA!AS107</f>
        <v>0</v>
      </c>
      <c r="N88" s="220">
        <f>ASISTENCIA!AU107</f>
        <v>0</v>
      </c>
      <c r="O88" s="248"/>
      <c r="P88" s="220">
        <f>ASISTENCIA!AV107</f>
        <v>0</v>
      </c>
      <c r="Q88" s="248"/>
      <c r="R88" s="220">
        <f>ASISTENCIA!AT107</f>
        <v>0</v>
      </c>
      <c r="S88" s="252"/>
      <c r="T88" s="220">
        <f>ASISTENCIA!AW107</f>
        <v>0</v>
      </c>
      <c r="U88" s="220"/>
      <c r="V88" s="252"/>
      <c r="W88" s="220"/>
      <c r="X88" s="220"/>
      <c r="Y88" s="252"/>
      <c r="Z88" s="220"/>
      <c r="AA88" s="252"/>
      <c r="AB88" s="368"/>
      <c r="AC88" s="369"/>
      <c r="AD88" s="369"/>
      <c r="AE88" s="369"/>
      <c r="AF88" s="369"/>
      <c r="AG88" s="369"/>
      <c r="AH88" s="369"/>
      <c r="AI88" s="369"/>
      <c r="AJ88" s="370"/>
      <c r="AK88" s="216" t="str">
        <f t="shared" si="3"/>
        <v/>
      </c>
      <c r="AL88" s="221"/>
    </row>
    <row r="89" spans="1:38" s="224" customFormat="1" ht="15.75" hidden="1" customHeight="1" x14ac:dyDescent="0.25">
      <c r="A89" s="186" t="str">
        <f>IF(+ASISTENCIA!A108="","",ASISTENCIA!A108)</f>
        <v/>
      </c>
      <c r="B89" s="14"/>
      <c r="C89" s="13"/>
      <c r="D89" s="156" t="str">
        <f>IF(+ASISTENCIA!D108="","",ASISTENCIA!D108)</f>
        <v/>
      </c>
      <c r="E89" s="151" t="str">
        <f>IF(+ASISTENCIA!E108="","",ASISTENCIA!E108)</f>
        <v/>
      </c>
      <c r="F89" s="159" t="str">
        <f>IF(+ASISTENCIA!F108="","",ASISTENCIA!F108)</f>
        <v/>
      </c>
      <c r="G89" s="159" t="str">
        <f>IF(+ASISTENCIA!G108="","",ASISTENCIA!G108)</f>
        <v/>
      </c>
      <c r="H89" s="152" t="str">
        <f>IF(+ASISTENCIA!H108="","",ASISTENCIA!H108)</f>
        <v/>
      </c>
      <c r="I89" s="248"/>
      <c r="J89" s="251">
        <f>ASISTENCIA!AQ108</f>
        <v>0</v>
      </c>
      <c r="K89" s="248"/>
      <c r="L89" s="220">
        <f>ASISTENCIA!AR108</f>
        <v>0</v>
      </c>
      <c r="M89" s="220">
        <f>ASISTENCIA!AS108</f>
        <v>0</v>
      </c>
      <c r="N89" s="220">
        <f>ASISTENCIA!AU108</f>
        <v>0</v>
      </c>
      <c r="O89" s="248"/>
      <c r="P89" s="220">
        <f>ASISTENCIA!AV108</f>
        <v>0</v>
      </c>
      <c r="Q89" s="248"/>
      <c r="R89" s="220">
        <f>ASISTENCIA!AT108</f>
        <v>0</v>
      </c>
      <c r="S89" s="252"/>
      <c r="T89" s="220">
        <f>ASISTENCIA!AW108</f>
        <v>0</v>
      </c>
      <c r="U89" s="220"/>
      <c r="V89" s="252"/>
      <c r="W89" s="220"/>
      <c r="X89" s="220"/>
      <c r="Y89" s="252"/>
      <c r="Z89" s="220"/>
      <c r="AA89" s="252"/>
      <c r="AB89" s="368"/>
      <c r="AC89" s="369"/>
      <c r="AD89" s="369"/>
      <c r="AE89" s="369"/>
      <c r="AF89" s="369"/>
      <c r="AG89" s="369"/>
      <c r="AH89" s="369"/>
      <c r="AI89" s="369"/>
      <c r="AJ89" s="370"/>
      <c r="AK89" s="216" t="str">
        <f t="shared" si="3"/>
        <v/>
      </c>
      <c r="AL89" s="221"/>
    </row>
    <row r="90" spans="1:38" s="224" customFormat="1" ht="15.75" hidden="1" customHeight="1" x14ac:dyDescent="0.25">
      <c r="A90" s="186" t="str">
        <f>IF(+ASISTENCIA!A109="","",ASISTENCIA!A109)</f>
        <v/>
      </c>
      <c r="B90" s="14"/>
      <c r="C90" s="13"/>
      <c r="D90" s="156" t="str">
        <f>IF(+ASISTENCIA!D109="","",ASISTENCIA!D109)</f>
        <v/>
      </c>
      <c r="E90" s="151" t="str">
        <f>IF(+ASISTENCIA!E109="","",ASISTENCIA!E109)</f>
        <v/>
      </c>
      <c r="F90" s="159" t="str">
        <f>IF(+ASISTENCIA!F109="","",ASISTENCIA!F109)</f>
        <v/>
      </c>
      <c r="G90" s="159" t="str">
        <f>IF(+ASISTENCIA!G109="","",ASISTENCIA!G109)</f>
        <v/>
      </c>
      <c r="H90" s="152" t="str">
        <f>IF(+ASISTENCIA!H109="","",ASISTENCIA!H109)</f>
        <v/>
      </c>
      <c r="I90" s="248"/>
      <c r="J90" s="251">
        <f>ASISTENCIA!AQ109</f>
        <v>0</v>
      </c>
      <c r="K90" s="248"/>
      <c r="L90" s="220">
        <f>ASISTENCIA!AR109</f>
        <v>0</v>
      </c>
      <c r="M90" s="220">
        <f>ASISTENCIA!AS109</f>
        <v>0</v>
      </c>
      <c r="N90" s="220">
        <f>ASISTENCIA!AU109</f>
        <v>0</v>
      </c>
      <c r="O90" s="248"/>
      <c r="P90" s="220">
        <f>ASISTENCIA!AV109</f>
        <v>0</v>
      </c>
      <c r="Q90" s="248"/>
      <c r="R90" s="220">
        <f>ASISTENCIA!AT109</f>
        <v>0</v>
      </c>
      <c r="S90" s="252"/>
      <c r="T90" s="220">
        <f>ASISTENCIA!AW109</f>
        <v>0</v>
      </c>
      <c r="U90" s="220"/>
      <c r="V90" s="252"/>
      <c r="W90" s="220"/>
      <c r="X90" s="220"/>
      <c r="Y90" s="252"/>
      <c r="Z90" s="220"/>
      <c r="AA90" s="252"/>
      <c r="AB90" s="368"/>
      <c r="AC90" s="369"/>
      <c r="AD90" s="369"/>
      <c r="AE90" s="369"/>
      <c r="AF90" s="369"/>
      <c r="AG90" s="369"/>
      <c r="AH90" s="369"/>
      <c r="AI90" s="369"/>
      <c r="AJ90" s="370"/>
      <c r="AK90" s="216" t="str">
        <f t="shared" si="3"/>
        <v/>
      </c>
      <c r="AL90" s="221"/>
    </row>
    <row r="91" spans="1:38" s="224" customFormat="1" ht="15.75" hidden="1" customHeight="1" x14ac:dyDescent="0.25">
      <c r="A91" s="186" t="str">
        <f>IF(+ASISTENCIA!A110="","",ASISTENCIA!A110)</f>
        <v/>
      </c>
      <c r="B91" s="14"/>
      <c r="C91" s="13"/>
      <c r="D91" s="156" t="str">
        <f>IF(+ASISTENCIA!D110="","",ASISTENCIA!D110)</f>
        <v/>
      </c>
      <c r="E91" s="151" t="str">
        <f>IF(+ASISTENCIA!E110="","",ASISTENCIA!E110)</f>
        <v/>
      </c>
      <c r="F91" s="159" t="str">
        <f>IF(+ASISTENCIA!F110="","",ASISTENCIA!F110)</f>
        <v/>
      </c>
      <c r="G91" s="159" t="str">
        <f>IF(+ASISTENCIA!G110="","",ASISTENCIA!G110)</f>
        <v/>
      </c>
      <c r="H91" s="152" t="str">
        <f>IF(+ASISTENCIA!H110="","",ASISTENCIA!H110)</f>
        <v/>
      </c>
      <c r="I91" s="248"/>
      <c r="J91" s="251">
        <f>ASISTENCIA!AQ110</f>
        <v>0</v>
      </c>
      <c r="K91" s="248"/>
      <c r="L91" s="220">
        <f>ASISTENCIA!AR110</f>
        <v>0</v>
      </c>
      <c r="M91" s="220">
        <f>ASISTENCIA!AS110</f>
        <v>0</v>
      </c>
      <c r="N91" s="220">
        <f>ASISTENCIA!AU110</f>
        <v>0</v>
      </c>
      <c r="O91" s="248"/>
      <c r="P91" s="220">
        <f>ASISTENCIA!AV110</f>
        <v>0</v>
      </c>
      <c r="Q91" s="248"/>
      <c r="R91" s="220">
        <f>ASISTENCIA!AT110</f>
        <v>0</v>
      </c>
      <c r="S91" s="252"/>
      <c r="T91" s="220">
        <f>ASISTENCIA!AW110</f>
        <v>0</v>
      </c>
      <c r="U91" s="220"/>
      <c r="V91" s="252"/>
      <c r="W91" s="220"/>
      <c r="X91" s="220"/>
      <c r="Y91" s="252"/>
      <c r="Z91" s="220"/>
      <c r="AA91" s="252"/>
      <c r="AB91" s="368"/>
      <c r="AC91" s="369"/>
      <c r="AD91" s="369"/>
      <c r="AE91" s="369"/>
      <c r="AF91" s="369"/>
      <c r="AG91" s="369"/>
      <c r="AH91" s="369"/>
      <c r="AI91" s="369"/>
      <c r="AJ91" s="370"/>
      <c r="AK91" s="216" t="str">
        <f t="shared" si="3"/>
        <v/>
      </c>
      <c r="AL91" s="221"/>
    </row>
    <row r="92" spans="1:38" s="224" customFormat="1" ht="15.75" hidden="1" customHeight="1" x14ac:dyDescent="0.25">
      <c r="A92" s="186" t="str">
        <f>IF(+ASISTENCIA!A111="","",ASISTENCIA!A111)</f>
        <v/>
      </c>
      <c r="B92" s="14"/>
      <c r="C92" s="13"/>
      <c r="D92" s="156" t="str">
        <f>IF(+ASISTENCIA!D111="","",ASISTENCIA!D111)</f>
        <v/>
      </c>
      <c r="E92" s="151" t="str">
        <f>IF(+ASISTENCIA!E111="","",ASISTENCIA!E111)</f>
        <v/>
      </c>
      <c r="F92" s="159" t="str">
        <f>IF(+ASISTENCIA!F111="","",ASISTENCIA!F111)</f>
        <v/>
      </c>
      <c r="G92" s="159" t="str">
        <f>IF(+ASISTENCIA!G111="","",ASISTENCIA!G111)</f>
        <v/>
      </c>
      <c r="H92" s="152" t="str">
        <f>IF(+ASISTENCIA!H111="","",ASISTENCIA!H111)</f>
        <v/>
      </c>
      <c r="I92" s="248"/>
      <c r="J92" s="251">
        <f>ASISTENCIA!AQ111</f>
        <v>0</v>
      </c>
      <c r="K92" s="248"/>
      <c r="L92" s="220">
        <f>ASISTENCIA!AR111</f>
        <v>0</v>
      </c>
      <c r="M92" s="220">
        <f>ASISTENCIA!AS111</f>
        <v>0</v>
      </c>
      <c r="N92" s="220">
        <f>ASISTENCIA!AU111</f>
        <v>0</v>
      </c>
      <c r="O92" s="248"/>
      <c r="P92" s="220">
        <f>ASISTENCIA!AV111</f>
        <v>0</v>
      </c>
      <c r="Q92" s="248"/>
      <c r="R92" s="220">
        <f>ASISTENCIA!AT111</f>
        <v>0</v>
      </c>
      <c r="S92" s="252"/>
      <c r="T92" s="220">
        <f>ASISTENCIA!AW111</f>
        <v>0</v>
      </c>
      <c r="U92" s="220"/>
      <c r="V92" s="252"/>
      <c r="W92" s="220"/>
      <c r="X92" s="220"/>
      <c r="Y92" s="252"/>
      <c r="Z92" s="220"/>
      <c r="AA92" s="252"/>
      <c r="AB92" s="368"/>
      <c r="AC92" s="369"/>
      <c r="AD92" s="369"/>
      <c r="AE92" s="369"/>
      <c r="AF92" s="369"/>
      <c r="AG92" s="369"/>
      <c r="AH92" s="369"/>
      <c r="AI92" s="369"/>
      <c r="AJ92" s="370"/>
      <c r="AK92" s="216" t="str">
        <f t="shared" si="3"/>
        <v/>
      </c>
      <c r="AL92" s="221"/>
    </row>
    <row r="93" spans="1:38" s="224" customFormat="1" ht="15.75" hidden="1" customHeight="1" x14ac:dyDescent="0.25">
      <c r="A93" s="186" t="str">
        <f>IF(+ASISTENCIA!A112="","",ASISTENCIA!A112)</f>
        <v/>
      </c>
      <c r="B93" s="14"/>
      <c r="C93" s="13"/>
      <c r="D93" s="156" t="str">
        <f>IF(+ASISTENCIA!D112="","",ASISTENCIA!D112)</f>
        <v/>
      </c>
      <c r="E93" s="151" t="str">
        <f>IF(+ASISTENCIA!E112="","",ASISTENCIA!E112)</f>
        <v/>
      </c>
      <c r="F93" s="159" t="str">
        <f>IF(+ASISTENCIA!F112="","",ASISTENCIA!F112)</f>
        <v/>
      </c>
      <c r="G93" s="159" t="str">
        <f>IF(+ASISTENCIA!G112="","",ASISTENCIA!G112)</f>
        <v/>
      </c>
      <c r="H93" s="152" t="str">
        <f>IF(+ASISTENCIA!H112="","",ASISTENCIA!H112)</f>
        <v/>
      </c>
      <c r="I93" s="248"/>
      <c r="J93" s="251">
        <f>ASISTENCIA!AQ112</f>
        <v>0</v>
      </c>
      <c r="K93" s="248"/>
      <c r="L93" s="220">
        <f>ASISTENCIA!AR112</f>
        <v>0</v>
      </c>
      <c r="M93" s="220">
        <f>ASISTENCIA!AS112</f>
        <v>0</v>
      </c>
      <c r="N93" s="220">
        <f>ASISTENCIA!AU112</f>
        <v>0</v>
      </c>
      <c r="O93" s="248"/>
      <c r="P93" s="220">
        <f>ASISTENCIA!AV112</f>
        <v>0</v>
      </c>
      <c r="Q93" s="248"/>
      <c r="R93" s="220">
        <f>ASISTENCIA!AT112</f>
        <v>0</v>
      </c>
      <c r="S93" s="252"/>
      <c r="T93" s="220">
        <f>ASISTENCIA!AW112</f>
        <v>0</v>
      </c>
      <c r="U93" s="220"/>
      <c r="V93" s="252"/>
      <c r="W93" s="220"/>
      <c r="X93" s="220"/>
      <c r="Y93" s="252"/>
      <c r="Z93" s="220"/>
      <c r="AA93" s="252"/>
      <c r="AB93" s="368"/>
      <c r="AC93" s="369"/>
      <c r="AD93" s="369"/>
      <c r="AE93" s="369"/>
      <c r="AF93" s="369"/>
      <c r="AG93" s="369"/>
      <c r="AH93" s="369"/>
      <c r="AI93" s="369"/>
      <c r="AJ93" s="370"/>
      <c r="AK93" s="216" t="str">
        <f t="shared" si="3"/>
        <v/>
      </c>
      <c r="AL93" s="221"/>
    </row>
    <row r="94" spans="1:38" s="224" customFormat="1" ht="15.75" hidden="1" customHeight="1" x14ac:dyDescent="0.25">
      <c r="A94" s="186" t="str">
        <f>IF(+ASISTENCIA!A113="","",ASISTENCIA!A113)</f>
        <v/>
      </c>
      <c r="B94" s="14"/>
      <c r="C94" s="13"/>
      <c r="D94" s="156" t="str">
        <f>IF(+ASISTENCIA!D113="","",ASISTENCIA!D113)</f>
        <v/>
      </c>
      <c r="E94" s="151" t="str">
        <f>IF(+ASISTENCIA!E113="","",ASISTENCIA!E113)</f>
        <v/>
      </c>
      <c r="F94" s="159" t="str">
        <f>IF(+ASISTENCIA!F113="","",ASISTENCIA!F113)</f>
        <v/>
      </c>
      <c r="G94" s="159" t="str">
        <f>IF(+ASISTENCIA!G113="","",ASISTENCIA!G113)</f>
        <v/>
      </c>
      <c r="H94" s="152" t="str">
        <f>IF(+ASISTENCIA!H113="","",ASISTENCIA!H113)</f>
        <v/>
      </c>
      <c r="I94" s="248"/>
      <c r="J94" s="251">
        <f>ASISTENCIA!AQ113</f>
        <v>0</v>
      </c>
      <c r="K94" s="248"/>
      <c r="L94" s="220">
        <f>ASISTENCIA!AR113</f>
        <v>0</v>
      </c>
      <c r="M94" s="220">
        <f>ASISTENCIA!AS113</f>
        <v>0</v>
      </c>
      <c r="N94" s="220">
        <f>ASISTENCIA!AU113</f>
        <v>0</v>
      </c>
      <c r="O94" s="248"/>
      <c r="P94" s="220">
        <f>ASISTENCIA!AV113</f>
        <v>0</v>
      </c>
      <c r="Q94" s="248"/>
      <c r="R94" s="220">
        <f>ASISTENCIA!AT113</f>
        <v>0</v>
      </c>
      <c r="S94" s="252"/>
      <c r="T94" s="220">
        <f>ASISTENCIA!AW113</f>
        <v>0</v>
      </c>
      <c r="U94" s="220"/>
      <c r="V94" s="252"/>
      <c r="W94" s="220"/>
      <c r="X94" s="220"/>
      <c r="Y94" s="252"/>
      <c r="Z94" s="220"/>
      <c r="AA94" s="252"/>
      <c r="AB94" s="368"/>
      <c r="AC94" s="369"/>
      <c r="AD94" s="369"/>
      <c r="AE94" s="369"/>
      <c r="AF94" s="369"/>
      <c r="AG94" s="369"/>
      <c r="AH94" s="369"/>
      <c r="AI94" s="369"/>
      <c r="AJ94" s="370"/>
      <c r="AK94" s="216" t="str">
        <f t="shared" si="3"/>
        <v/>
      </c>
      <c r="AL94" s="221"/>
    </row>
    <row r="95" spans="1:38" s="224" customFormat="1" ht="15.75" hidden="1" customHeight="1" x14ac:dyDescent="0.25">
      <c r="A95" s="186" t="str">
        <f>IF(+ASISTENCIA!A114="","",ASISTENCIA!A114)</f>
        <v/>
      </c>
      <c r="B95" s="14"/>
      <c r="C95" s="13"/>
      <c r="D95" s="156" t="str">
        <f>IF(+ASISTENCIA!D114="","",ASISTENCIA!D114)</f>
        <v/>
      </c>
      <c r="E95" s="151" t="str">
        <f>IF(+ASISTENCIA!E114="","",ASISTENCIA!E114)</f>
        <v/>
      </c>
      <c r="F95" s="159" t="str">
        <f>IF(+ASISTENCIA!F114="","",ASISTENCIA!F114)</f>
        <v/>
      </c>
      <c r="G95" s="159" t="str">
        <f>IF(+ASISTENCIA!G114="","",ASISTENCIA!G114)</f>
        <v/>
      </c>
      <c r="H95" s="152" t="str">
        <f>IF(+ASISTENCIA!H114="","",ASISTENCIA!H114)</f>
        <v/>
      </c>
      <c r="I95" s="248"/>
      <c r="J95" s="251">
        <f>ASISTENCIA!AQ114</f>
        <v>0</v>
      </c>
      <c r="K95" s="248"/>
      <c r="L95" s="220">
        <f>ASISTENCIA!AR114</f>
        <v>0</v>
      </c>
      <c r="M95" s="220">
        <f>ASISTENCIA!AS114</f>
        <v>0</v>
      </c>
      <c r="N95" s="220">
        <f>ASISTENCIA!AU114</f>
        <v>0</v>
      </c>
      <c r="O95" s="248"/>
      <c r="P95" s="220">
        <f>ASISTENCIA!AV114</f>
        <v>0</v>
      </c>
      <c r="Q95" s="248"/>
      <c r="R95" s="220">
        <f>ASISTENCIA!AT114</f>
        <v>0</v>
      </c>
      <c r="S95" s="252"/>
      <c r="T95" s="220">
        <f>ASISTENCIA!AW114</f>
        <v>0</v>
      </c>
      <c r="U95" s="220"/>
      <c r="V95" s="252"/>
      <c r="W95" s="220"/>
      <c r="X95" s="220"/>
      <c r="Y95" s="252"/>
      <c r="Z95" s="220"/>
      <c r="AA95" s="252"/>
      <c r="AB95" s="368"/>
      <c r="AC95" s="369"/>
      <c r="AD95" s="369"/>
      <c r="AE95" s="369"/>
      <c r="AF95" s="369"/>
      <c r="AG95" s="369"/>
      <c r="AH95" s="369"/>
      <c r="AI95" s="369"/>
      <c r="AJ95" s="370"/>
      <c r="AK95" s="216" t="str">
        <f t="shared" si="3"/>
        <v/>
      </c>
      <c r="AL95" s="221"/>
    </row>
    <row r="96" spans="1:38" s="224" customFormat="1" ht="15.75" hidden="1" customHeight="1" x14ac:dyDescent="0.25">
      <c r="A96" s="186" t="str">
        <f>IF(+ASISTENCIA!A115="","",ASISTENCIA!A115)</f>
        <v/>
      </c>
      <c r="B96" s="14"/>
      <c r="C96" s="13"/>
      <c r="D96" s="156" t="str">
        <f>IF(+ASISTENCIA!D115="","",ASISTENCIA!D115)</f>
        <v/>
      </c>
      <c r="E96" s="151" t="str">
        <f>IF(+ASISTENCIA!E115="","",ASISTENCIA!E115)</f>
        <v/>
      </c>
      <c r="F96" s="159" t="str">
        <f>IF(+ASISTENCIA!F115="","",ASISTENCIA!F115)</f>
        <v/>
      </c>
      <c r="G96" s="159" t="str">
        <f>IF(+ASISTENCIA!G115="","",ASISTENCIA!G115)</f>
        <v/>
      </c>
      <c r="H96" s="152" t="str">
        <f>IF(+ASISTENCIA!H115="","",ASISTENCIA!H115)</f>
        <v/>
      </c>
      <c r="I96" s="248"/>
      <c r="J96" s="251">
        <f>ASISTENCIA!AQ115</f>
        <v>0</v>
      </c>
      <c r="K96" s="248"/>
      <c r="L96" s="220">
        <f>ASISTENCIA!AR115</f>
        <v>0</v>
      </c>
      <c r="M96" s="220">
        <f>ASISTENCIA!AS115</f>
        <v>0</v>
      </c>
      <c r="N96" s="220">
        <f>ASISTENCIA!AU115</f>
        <v>0</v>
      </c>
      <c r="O96" s="248"/>
      <c r="P96" s="220">
        <f>ASISTENCIA!AV115</f>
        <v>0</v>
      </c>
      <c r="Q96" s="248"/>
      <c r="R96" s="220">
        <f>ASISTENCIA!AT115</f>
        <v>0</v>
      </c>
      <c r="S96" s="252"/>
      <c r="T96" s="220">
        <f>ASISTENCIA!AW115</f>
        <v>0</v>
      </c>
      <c r="U96" s="220"/>
      <c r="V96" s="252"/>
      <c r="W96" s="220"/>
      <c r="X96" s="220"/>
      <c r="Y96" s="252"/>
      <c r="Z96" s="220"/>
      <c r="AA96" s="252"/>
      <c r="AB96" s="368"/>
      <c r="AC96" s="369"/>
      <c r="AD96" s="369"/>
      <c r="AE96" s="369"/>
      <c r="AF96" s="369"/>
      <c r="AG96" s="369"/>
      <c r="AH96" s="369"/>
      <c r="AI96" s="369"/>
      <c r="AJ96" s="370"/>
      <c r="AK96" s="216" t="str">
        <f t="shared" si="3"/>
        <v/>
      </c>
      <c r="AL96" s="221"/>
    </row>
    <row r="97" spans="1:38" s="224" customFormat="1" ht="15.75" hidden="1" customHeight="1" x14ac:dyDescent="0.25">
      <c r="A97" s="186" t="str">
        <f>IF(+ASISTENCIA!A116="","",ASISTENCIA!A116)</f>
        <v/>
      </c>
      <c r="B97" s="14"/>
      <c r="C97" s="13"/>
      <c r="D97" s="156" t="str">
        <f>IF(+ASISTENCIA!D116="","",ASISTENCIA!D116)</f>
        <v/>
      </c>
      <c r="E97" s="151" t="str">
        <f>IF(+ASISTENCIA!E116="","",ASISTENCIA!E116)</f>
        <v/>
      </c>
      <c r="F97" s="159" t="str">
        <f>IF(+ASISTENCIA!F116="","",ASISTENCIA!F116)</f>
        <v/>
      </c>
      <c r="G97" s="159" t="str">
        <f>IF(+ASISTENCIA!G116="","",ASISTENCIA!G116)</f>
        <v/>
      </c>
      <c r="H97" s="152" t="str">
        <f>IF(+ASISTENCIA!H116="","",ASISTENCIA!H116)</f>
        <v/>
      </c>
      <c r="I97" s="248"/>
      <c r="J97" s="251">
        <f>ASISTENCIA!AQ116</f>
        <v>0</v>
      </c>
      <c r="K97" s="248"/>
      <c r="L97" s="220">
        <f>ASISTENCIA!AR116</f>
        <v>0</v>
      </c>
      <c r="M97" s="220">
        <f>ASISTENCIA!AS116</f>
        <v>0</v>
      </c>
      <c r="N97" s="220">
        <f>ASISTENCIA!AU116</f>
        <v>0</v>
      </c>
      <c r="O97" s="248"/>
      <c r="P97" s="220">
        <f>ASISTENCIA!AV116</f>
        <v>0</v>
      </c>
      <c r="Q97" s="248"/>
      <c r="R97" s="220">
        <f>ASISTENCIA!AT116</f>
        <v>0</v>
      </c>
      <c r="S97" s="252"/>
      <c r="T97" s="220">
        <f>ASISTENCIA!AW116</f>
        <v>0</v>
      </c>
      <c r="U97" s="220"/>
      <c r="V97" s="252"/>
      <c r="W97" s="220"/>
      <c r="X97" s="220"/>
      <c r="Y97" s="252"/>
      <c r="Z97" s="220"/>
      <c r="AA97" s="252"/>
      <c r="AB97" s="368"/>
      <c r="AC97" s="369"/>
      <c r="AD97" s="369"/>
      <c r="AE97" s="369"/>
      <c r="AF97" s="369"/>
      <c r="AG97" s="369"/>
      <c r="AH97" s="369"/>
      <c r="AI97" s="369"/>
      <c r="AJ97" s="370"/>
      <c r="AK97" s="216" t="str">
        <f t="shared" si="3"/>
        <v/>
      </c>
      <c r="AL97" s="221"/>
    </row>
    <row r="98" spans="1:38" s="224" customFormat="1" ht="15.75" hidden="1" customHeight="1" x14ac:dyDescent="0.25">
      <c r="A98" s="186" t="str">
        <f>IF(+ASISTENCIA!A117="","",ASISTENCIA!A117)</f>
        <v/>
      </c>
      <c r="B98" s="14"/>
      <c r="C98" s="13"/>
      <c r="D98" s="156" t="str">
        <f>IF(+ASISTENCIA!D117="","",ASISTENCIA!D117)</f>
        <v/>
      </c>
      <c r="E98" s="151" t="str">
        <f>IF(+ASISTENCIA!E117="","",ASISTENCIA!E117)</f>
        <v/>
      </c>
      <c r="F98" s="159" t="str">
        <f>IF(+ASISTENCIA!F117="","",ASISTENCIA!F117)</f>
        <v/>
      </c>
      <c r="G98" s="159" t="str">
        <f>IF(+ASISTENCIA!G117="","",ASISTENCIA!G117)</f>
        <v/>
      </c>
      <c r="H98" s="152" t="str">
        <f>IF(+ASISTENCIA!H117="","",ASISTENCIA!H117)</f>
        <v/>
      </c>
      <c r="I98" s="248"/>
      <c r="J98" s="251">
        <f>ASISTENCIA!AQ117</f>
        <v>0</v>
      </c>
      <c r="K98" s="248"/>
      <c r="L98" s="220">
        <f>ASISTENCIA!AR117</f>
        <v>0</v>
      </c>
      <c r="M98" s="220">
        <f>ASISTENCIA!AS117</f>
        <v>0</v>
      </c>
      <c r="N98" s="220">
        <f>ASISTENCIA!AU117</f>
        <v>0</v>
      </c>
      <c r="O98" s="248"/>
      <c r="P98" s="220">
        <f>ASISTENCIA!AV117</f>
        <v>0</v>
      </c>
      <c r="Q98" s="248"/>
      <c r="R98" s="220">
        <f>ASISTENCIA!AT117</f>
        <v>0</v>
      </c>
      <c r="S98" s="252"/>
      <c r="T98" s="220">
        <f>ASISTENCIA!AW117</f>
        <v>0</v>
      </c>
      <c r="U98" s="220"/>
      <c r="V98" s="252"/>
      <c r="W98" s="220"/>
      <c r="X98" s="220"/>
      <c r="Y98" s="252"/>
      <c r="Z98" s="220"/>
      <c r="AA98" s="252"/>
      <c r="AB98" s="368"/>
      <c r="AC98" s="369"/>
      <c r="AD98" s="369"/>
      <c r="AE98" s="369"/>
      <c r="AF98" s="369"/>
      <c r="AG98" s="369"/>
      <c r="AH98" s="369"/>
      <c r="AI98" s="369"/>
      <c r="AJ98" s="370"/>
      <c r="AK98" s="216" t="str">
        <f t="shared" si="3"/>
        <v/>
      </c>
      <c r="AL98" s="221"/>
    </row>
    <row r="99" spans="1:38" s="224" customFormat="1" ht="15.75" hidden="1" customHeight="1" x14ac:dyDescent="0.25">
      <c r="A99" s="186" t="str">
        <f>IF(+ASISTENCIA!A118="","",ASISTENCIA!A118)</f>
        <v/>
      </c>
      <c r="B99" s="14"/>
      <c r="C99" s="13"/>
      <c r="D99" s="156" t="str">
        <f>IF(+ASISTENCIA!D118="","",ASISTENCIA!D118)</f>
        <v/>
      </c>
      <c r="E99" s="151" t="str">
        <f>IF(+ASISTENCIA!E118="","",ASISTENCIA!E118)</f>
        <v/>
      </c>
      <c r="F99" s="159" t="str">
        <f>IF(+ASISTENCIA!F118="","",ASISTENCIA!F118)</f>
        <v/>
      </c>
      <c r="G99" s="159" t="str">
        <f>IF(+ASISTENCIA!G118="","",ASISTENCIA!G118)</f>
        <v/>
      </c>
      <c r="H99" s="152" t="str">
        <f>IF(+ASISTENCIA!H118="","",ASISTENCIA!H118)</f>
        <v/>
      </c>
      <c r="I99" s="248"/>
      <c r="J99" s="251">
        <f>ASISTENCIA!AQ118</f>
        <v>0</v>
      </c>
      <c r="K99" s="248"/>
      <c r="L99" s="220">
        <f>ASISTENCIA!AR118</f>
        <v>0</v>
      </c>
      <c r="M99" s="220">
        <f>ASISTENCIA!AS118</f>
        <v>0</v>
      </c>
      <c r="N99" s="220">
        <f>ASISTENCIA!AU118</f>
        <v>0</v>
      </c>
      <c r="O99" s="248"/>
      <c r="P99" s="220">
        <f>ASISTENCIA!AV118</f>
        <v>0</v>
      </c>
      <c r="Q99" s="248"/>
      <c r="R99" s="220">
        <f>ASISTENCIA!AT118</f>
        <v>0</v>
      </c>
      <c r="S99" s="252"/>
      <c r="T99" s="220">
        <f>ASISTENCIA!AW118</f>
        <v>0</v>
      </c>
      <c r="U99" s="220"/>
      <c r="V99" s="252"/>
      <c r="W99" s="220"/>
      <c r="X99" s="220"/>
      <c r="Y99" s="252"/>
      <c r="Z99" s="220"/>
      <c r="AA99" s="252"/>
      <c r="AB99" s="368"/>
      <c r="AC99" s="369"/>
      <c r="AD99" s="369"/>
      <c r="AE99" s="369"/>
      <c r="AF99" s="369"/>
      <c r="AG99" s="369"/>
      <c r="AH99" s="369"/>
      <c r="AI99" s="369"/>
      <c r="AJ99" s="370"/>
      <c r="AK99" s="216" t="str">
        <f t="shared" si="3"/>
        <v/>
      </c>
      <c r="AL99" s="221"/>
    </row>
    <row r="100" spans="1:38" s="224" customFormat="1" ht="15.75" hidden="1" customHeight="1" x14ac:dyDescent="0.25">
      <c r="A100" s="186" t="str">
        <f>IF(+ASISTENCIA!A119="","",ASISTENCIA!A119)</f>
        <v/>
      </c>
      <c r="B100" s="14"/>
      <c r="C100" s="13"/>
      <c r="D100" s="156" t="str">
        <f>IF(+ASISTENCIA!D119="","",ASISTENCIA!D119)</f>
        <v/>
      </c>
      <c r="E100" s="151" t="str">
        <f>IF(+ASISTENCIA!E119="","",ASISTENCIA!E119)</f>
        <v/>
      </c>
      <c r="F100" s="159" t="str">
        <f>IF(+ASISTENCIA!F119="","",ASISTENCIA!F119)</f>
        <v/>
      </c>
      <c r="G100" s="159" t="str">
        <f>IF(+ASISTENCIA!G119="","",ASISTENCIA!G119)</f>
        <v/>
      </c>
      <c r="H100" s="152" t="str">
        <f>IF(+ASISTENCIA!H119="","",ASISTENCIA!H119)</f>
        <v/>
      </c>
      <c r="I100" s="248"/>
      <c r="J100" s="251">
        <f>ASISTENCIA!AQ119</f>
        <v>0</v>
      </c>
      <c r="K100" s="248"/>
      <c r="L100" s="220">
        <f>ASISTENCIA!AR119</f>
        <v>0</v>
      </c>
      <c r="M100" s="220">
        <f>ASISTENCIA!AS119</f>
        <v>0</v>
      </c>
      <c r="N100" s="220">
        <f>ASISTENCIA!AU119</f>
        <v>0</v>
      </c>
      <c r="O100" s="248"/>
      <c r="P100" s="220">
        <f>ASISTENCIA!AV119</f>
        <v>0</v>
      </c>
      <c r="Q100" s="248"/>
      <c r="R100" s="220">
        <f>ASISTENCIA!AT119</f>
        <v>0</v>
      </c>
      <c r="S100" s="252"/>
      <c r="T100" s="220">
        <f>ASISTENCIA!AW119</f>
        <v>0</v>
      </c>
      <c r="U100" s="220"/>
      <c r="V100" s="252"/>
      <c r="W100" s="220"/>
      <c r="X100" s="220"/>
      <c r="Y100" s="252"/>
      <c r="Z100" s="220"/>
      <c r="AA100" s="252"/>
      <c r="AB100" s="368"/>
      <c r="AC100" s="369"/>
      <c r="AD100" s="369"/>
      <c r="AE100" s="369"/>
      <c r="AF100" s="369"/>
      <c r="AG100" s="369"/>
      <c r="AH100" s="369"/>
      <c r="AI100" s="369"/>
      <c r="AJ100" s="370"/>
      <c r="AK100" s="216" t="str">
        <f t="shared" si="3"/>
        <v/>
      </c>
      <c r="AL100" s="221"/>
    </row>
    <row r="101" spans="1:38" s="224" customFormat="1" ht="15.75" hidden="1" customHeight="1" x14ac:dyDescent="0.25">
      <c r="A101" s="186" t="str">
        <f>IF(+ASISTENCIA!A120="","",ASISTENCIA!A120)</f>
        <v/>
      </c>
      <c r="B101" s="14"/>
      <c r="C101" s="13"/>
      <c r="D101" s="156" t="str">
        <f>IF(+ASISTENCIA!D120="","",ASISTENCIA!D120)</f>
        <v/>
      </c>
      <c r="E101" s="151" t="str">
        <f>IF(+ASISTENCIA!E120="","",ASISTENCIA!E120)</f>
        <v/>
      </c>
      <c r="F101" s="159" t="str">
        <f>IF(+ASISTENCIA!F120="","",ASISTENCIA!F120)</f>
        <v/>
      </c>
      <c r="G101" s="159" t="str">
        <f>IF(+ASISTENCIA!G120="","",ASISTENCIA!G120)</f>
        <v/>
      </c>
      <c r="H101" s="152" t="str">
        <f>IF(+ASISTENCIA!H120="","",ASISTENCIA!H120)</f>
        <v/>
      </c>
      <c r="I101" s="248"/>
      <c r="J101" s="251">
        <f>ASISTENCIA!AQ120</f>
        <v>0</v>
      </c>
      <c r="K101" s="248"/>
      <c r="L101" s="220">
        <f>ASISTENCIA!AR120</f>
        <v>0</v>
      </c>
      <c r="M101" s="220">
        <f>ASISTENCIA!AS120</f>
        <v>0</v>
      </c>
      <c r="N101" s="220">
        <f>ASISTENCIA!AU120</f>
        <v>0</v>
      </c>
      <c r="O101" s="248"/>
      <c r="P101" s="220">
        <f>ASISTENCIA!AV120</f>
        <v>0</v>
      </c>
      <c r="Q101" s="248"/>
      <c r="R101" s="220">
        <f>ASISTENCIA!AT120</f>
        <v>0</v>
      </c>
      <c r="S101" s="252"/>
      <c r="T101" s="220">
        <f>ASISTENCIA!AW120</f>
        <v>0</v>
      </c>
      <c r="U101" s="220"/>
      <c r="V101" s="252"/>
      <c r="W101" s="220"/>
      <c r="X101" s="220"/>
      <c r="Y101" s="252"/>
      <c r="Z101" s="220"/>
      <c r="AA101" s="252"/>
      <c r="AB101" s="368"/>
      <c r="AC101" s="369"/>
      <c r="AD101" s="369"/>
      <c r="AE101" s="369"/>
      <c r="AF101" s="369"/>
      <c r="AG101" s="369"/>
      <c r="AH101" s="369"/>
      <c r="AI101" s="369"/>
      <c r="AJ101" s="370"/>
      <c r="AK101" s="216" t="str">
        <f t="shared" si="3"/>
        <v/>
      </c>
      <c r="AL101" s="221"/>
    </row>
    <row r="102" spans="1:38" s="224" customFormat="1" ht="15.75" hidden="1" customHeight="1" x14ac:dyDescent="0.25">
      <c r="A102" s="186" t="str">
        <f>IF(+ASISTENCIA!A121="","",ASISTENCIA!A121)</f>
        <v/>
      </c>
      <c r="B102" s="14"/>
      <c r="C102" s="13"/>
      <c r="D102" s="156" t="str">
        <f>IF(+ASISTENCIA!D121="","",ASISTENCIA!D121)</f>
        <v/>
      </c>
      <c r="E102" s="151" t="str">
        <f>IF(+ASISTENCIA!E121="","",ASISTENCIA!E121)</f>
        <v/>
      </c>
      <c r="F102" s="159" t="str">
        <f>IF(+ASISTENCIA!F121="","",ASISTENCIA!F121)</f>
        <v/>
      </c>
      <c r="G102" s="159" t="str">
        <f>IF(+ASISTENCIA!G121="","",ASISTENCIA!G121)</f>
        <v/>
      </c>
      <c r="H102" s="152" t="str">
        <f>IF(+ASISTENCIA!H121="","",ASISTENCIA!H121)</f>
        <v/>
      </c>
      <c r="I102" s="248"/>
      <c r="J102" s="251">
        <f>ASISTENCIA!AQ121</f>
        <v>0</v>
      </c>
      <c r="K102" s="248"/>
      <c r="L102" s="220">
        <f>ASISTENCIA!AR121</f>
        <v>0</v>
      </c>
      <c r="M102" s="220">
        <f>ASISTENCIA!AS121</f>
        <v>0</v>
      </c>
      <c r="N102" s="220">
        <f>ASISTENCIA!AU121</f>
        <v>0</v>
      </c>
      <c r="O102" s="248"/>
      <c r="P102" s="220">
        <f>ASISTENCIA!AV121</f>
        <v>0</v>
      </c>
      <c r="Q102" s="248"/>
      <c r="R102" s="220">
        <f>ASISTENCIA!AT121</f>
        <v>0</v>
      </c>
      <c r="S102" s="252"/>
      <c r="T102" s="220">
        <f>ASISTENCIA!AW121</f>
        <v>0</v>
      </c>
      <c r="U102" s="220"/>
      <c r="V102" s="252"/>
      <c r="W102" s="220"/>
      <c r="X102" s="220"/>
      <c r="Y102" s="252"/>
      <c r="Z102" s="220"/>
      <c r="AA102" s="252"/>
      <c r="AB102" s="368"/>
      <c r="AC102" s="369"/>
      <c r="AD102" s="369"/>
      <c r="AE102" s="369"/>
      <c r="AF102" s="369"/>
      <c r="AG102" s="369"/>
      <c r="AH102" s="369"/>
      <c r="AI102" s="369"/>
      <c r="AJ102" s="370"/>
      <c r="AK102" s="216" t="str">
        <f t="shared" si="3"/>
        <v/>
      </c>
      <c r="AL102" s="221"/>
    </row>
    <row r="103" spans="1:38" s="224" customFormat="1" ht="15.75" hidden="1" customHeight="1" x14ac:dyDescent="0.25">
      <c r="A103" s="186" t="str">
        <f>IF(+ASISTENCIA!A122="","",ASISTENCIA!A122)</f>
        <v/>
      </c>
      <c r="B103" s="14"/>
      <c r="C103" s="13"/>
      <c r="D103" s="156" t="str">
        <f>IF(+ASISTENCIA!D122="","",ASISTENCIA!D122)</f>
        <v/>
      </c>
      <c r="E103" s="151" t="str">
        <f>IF(+ASISTENCIA!E122="","",ASISTENCIA!E122)</f>
        <v/>
      </c>
      <c r="F103" s="159" t="str">
        <f>IF(+ASISTENCIA!F122="","",ASISTENCIA!F122)</f>
        <v/>
      </c>
      <c r="G103" s="159" t="str">
        <f>IF(+ASISTENCIA!G122="","",ASISTENCIA!G122)</f>
        <v/>
      </c>
      <c r="H103" s="152" t="str">
        <f>IF(+ASISTENCIA!H122="","",ASISTENCIA!H122)</f>
        <v/>
      </c>
      <c r="I103" s="248"/>
      <c r="J103" s="251">
        <f>ASISTENCIA!AQ122</f>
        <v>0</v>
      </c>
      <c r="K103" s="248"/>
      <c r="L103" s="220">
        <f>ASISTENCIA!AR122</f>
        <v>0</v>
      </c>
      <c r="M103" s="220">
        <f>ASISTENCIA!AS122</f>
        <v>0</v>
      </c>
      <c r="N103" s="220">
        <f>ASISTENCIA!AU122</f>
        <v>0</v>
      </c>
      <c r="O103" s="248"/>
      <c r="P103" s="220">
        <f>ASISTENCIA!AV122</f>
        <v>0</v>
      </c>
      <c r="Q103" s="248"/>
      <c r="R103" s="220">
        <f>ASISTENCIA!AT122</f>
        <v>0</v>
      </c>
      <c r="S103" s="252"/>
      <c r="T103" s="220">
        <f>ASISTENCIA!AW122</f>
        <v>0</v>
      </c>
      <c r="U103" s="220"/>
      <c r="V103" s="252"/>
      <c r="W103" s="220"/>
      <c r="X103" s="220"/>
      <c r="Y103" s="252"/>
      <c r="Z103" s="220"/>
      <c r="AA103" s="252"/>
      <c r="AB103" s="368"/>
      <c r="AC103" s="369"/>
      <c r="AD103" s="369"/>
      <c r="AE103" s="369"/>
      <c r="AF103" s="369"/>
      <c r="AG103" s="369"/>
      <c r="AH103" s="369"/>
      <c r="AI103" s="369"/>
      <c r="AJ103" s="370"/>
      <c r="AK103" s="216" t="str">
        <f t="shared" si="3"/>
        <v/>
      </c>
      <c r="AL103" s="221"/>
    </row>
    <row r="104" spans="1:38" s="224" customFormat="1" ht="15.75" hidden="1" customHeight="1" x14ac:dyDescent="0.25">
      <c r="A104" s="186" t="str">
        <f>IF(+ASISTENCIA!A123="","",ASISTENCIA!A123)</f>
        <v/>
      </c>
      <c r="B104" s="14"/>
      <c r="C104" s="13"/>
      <c r="D104" s="156" t="str">
        <f>IF(+ASISTENCIA!D123="","",ASISTENCIA!D123)</f>
        <v/>
      </c>
      <c r="E104" s="151" t="str">
        <f>IF(+ASISTENCIA!E123="","",ASISTENCIA!E123)</f>
        <v/>
      </c>
      <c r="F104" s="159" t="str">
        <f>IF(+ASISTENCIA!F123="","",ASISTENCIA!F123)</f>
        <v/>
      </c>
      <c r="G104" s="159" t="str">
        <f>IF(+ASISTENCIA!G123="","",ASISTENCIA!G123)</f>
        <v/>
      </c>
      <c r="H104" s="152" t="str">
        <f>IF(+ASISTENCIA!H123="","",ASISTENCIA!H123)</f>
        <v/>
      </c>
      <c r="I104" s="248"/>
      <c r="J104" s="251">
        <f>ASISTENCIA!AQ123</f>
        <v>0</v>
      </c>
      <c r="K104" s="248"/>
      <c r="L104" s="220">
        <f>ASISTENCIA!AR123</f>
        <v>0</v>
      </c>
      <c r="M104" s="220">
        <f>ASISTENCIA!AS123</f>
        <v>0</v>
      </c>
      <c r="N104" s="220">
        <f>ASISTENCIA!AU123</f>
        <v>0</v>
      </c>
      <c r="O104" s="248"/>
      <c r="P104" s="220">
        <f>ASISTENCIA!AV123</f>
        <v>0</v>
      </c>
      <c r="Q104" s="248"/>
      <c r="R104" s="220">
        <f>ASISTENCIA!AT123</f>
        <v>0</v>
      </c>
      <c r="S104" s="252"/>
      <c r="T104" s="220">
        <f>ASISTENCIA!AW123</f>
        <v>0</v>
      </c>
      <c r="U104" s="220"/>
      <c r="V104" s="252"/>
      <c r="W104" s="220"/>
      <c r="X104" s="220"/>
      <c r="Y104" s="252"/>
      <c r="Z104" s="220"/>
      <c r="AA104" s="252"/>
      <c r="AB104" s="368"/>
      <c r="AC104" s="369"/>
      <c r="AD104" s="369"/>
      <c r="AE104" s="369"/>
      <c r="AF104" s="369"/>
      <c r="AG104" s="369"/>
      <c r="AH104" s="369"/>
      <c r="AI104" s="369"/>
      <c r="AJ104" s="370"/>
      <c r="AK104" s="216" t="str">
        <f t="shared" si="3"/>
        <v/>
      </c>
      <c r="AL104" s="221"/>
    </row>
    <row r="105" spans="1:38" s="224" customFormat="1" ht="15.75" hidden="1" customHeight="1" x14ac:dyDescent="0.25">
      <c r="A105" s="186" t="str">
        <f>IF(+ASISTENCIA!A124="","",ASISTENCIA!A124)</f>
        <v/>
      </c>
      <c r="B105" s="14"/>
      <c r="C105" s="13"/>
      <c r="D105" s="156" t="str">
        <f>IF(+ASISTENCIA!D124="","",ASISTENCIA!D124)</f>
        <v/>
      </c>
      <c r="E105" s="151" t="str">
        <f>IF(+ASISTENCIA!E124="","",ASISTENCIA!E124)</f>
        <v/>
      </c>
      <c r="F105" s="159" t="str">
        <f>IF(+ASISTENCIA!F124="","",ASISTENCIA!F124)</f>
        <v/>
      </c>
      <c r="G105" s="159" t="str">
        <f>IF(+ASISTENCIA!G124="","",ASISTENCIA!G124)</f>
        <v/>
      </c>
      <c r="H105" s="152" t="str">
        <f>IF(+ASISTENCIA!H124="","",ASISTENCIA!H124)</f>
        <v/>
      </c>
      <c r="I105" s="248"/>
      <c r="J105" s="251">
        <f>ASISTENCIA!AQ124</f>
        <v>0</v>
      </c>
      <c r="K105" s="248"/>
      <c r="L105" s="220">
        <f>ASISTENCIA!AR124</f>
        <v>0</v>
      </c>
      <c r="M105" s="220">
        <f>ASISTENCIA!AS124</f>
        <v>0</v>
      </c>
      <c r="N105" s="220">
        <f>ASISTENCIA!AU124</f>
        <v>0</v>
      </c>
      <c r="O105" s="248"/>
      <c r="P105" s="220">
        <f>ASISTENCIA!AV124</f>
        <v>0</v>
      </c>
      <c r="Q105" s="248"/>
      <c r="R105" s="220">
        <f>ASISTENCIA!AT124</f>
        <v>0</v>
      </c>
      <c r="S105" s="252"/>
      <c r="T105" s="220">
        <f>ASISTENCIA!AW124</f>
        <v>0</v>
      </c>
      <c r="U105" s="220"/>
      <c r="V105" s="252"/>
      <c r="W105" s="220"/>
      <c r="X105" s="220"/>
      <c r="Y105" s="252"/>
      <c r="Z105" s="220"/>
      <c r="AA105" s="252"/>
      <c r="AB105" s="368"/>
      <c r="AC105" s="369"/>
      <c r="AD105" s="369"/>
      <c r="AE105" s="369"/>
      <c r="AF105" s="369"/>
      <c r="AG105" s="369"/>
      <c r="AH105" s="369"/>
      <c r="AI105" s="369"/>
      <c r="AJ105" s="370"/>
      <c r="AK105" s="216" t="str">
        <f t="shared" si="3"/>
        <v/>
      </c>
      <c r="AL105" s="221"/>
    </row>
    <row r="106" spans="1:38" s="224" customFormat="1" ht="15.75" hidden="1" customHeight="1" x14ac:dyDescent="0.25">
      <c r="A106" s="186" t="str">
        <f>IF(+ASISTENCIA!A125="","",ASISTENCIA!A125)</f>
        <v/>
      </c>
      <c r="B106" s="14"/>
      <c r="C106" s="13"/>
      <c r="D106" s="156" t="str">
        <f>IF(+ASISTENCIA!D125="","",ASISTENCIA!D125)</f>
        <v/>
      </c>
      <c r="E106" s="151" t="str">
        <f>IF(+ASISTENCIA!E125="","",ASISTENCIA!E125)</f>
        <v/>
      </c>
      <c r="F106" s="159" t="str">
        <f>IF(+ASISTENCIA!F125="","",ASISTENCIA!F125)</f>
        <v/>
      </c>
      <c r="G106" s="159" t="str">
        <f>IF(+ASISTENCIA!G125="","",ASISTENCIA!G125)</f>
        <v/>
      </c>
      <c r="H106" s="152" t="str">
        <f>IF(+ASISTENCIA!H125="","",ASISTENCIA!H125)</f>
        <v/>
      </c>
      <c r="I106" s="248"/>
      <c r="J106" s="251">
        <f>ASISTENCIA!AQ125</f>
        <v>0</v>
      </c>
      <c r="K106" s="248"/>
      <c r="L106" s="220">
        <f>ASISTENCIA!AR125</f>
        <v>0</v>
      </c>
      <c r="M106" s="220">
        <f>ASISTENCIA!AS125</f>
        <v>0</v>
      </c>
      <c r="N106" s="220">
        <f>ASISTENCIA!AU125</f>
        <v>0</v>
      </c>
      <c r="O106" s="248"/>
      <c r="P106" s="220">
        <f>ASISTENCIA!AV125</f>
        <v>0</v>
      </c>
      <c r="Q106" s="248"/>
      <c r="R106" s="220">
        <f>ASISTENCIA!AT125</f>
        <v>0</v>
      </c>
      <c r="S106" s="252"/>
      <c r="T106" s="220">
        <f>ASISTENCIA!AW125</f>
        <v>0</v>
      </c>
      <c r="U106" s="220"/>
      <c r="V106" s="252"/>
      <c r="W106" s="220"/>
      <c r="X106" s="220"/>
      <c r="Y106" s="252"/>
      <c r="Z106" s="220"/>
      <c r="AA106" s="252"/>
      <c r="AB106" s="368"/>
      <c r="AC106" s="369"/>
      <c r="AD106" s="369"/>
      <c r="AE106" s="369"/>
      <c r="AF106" s="369"/>
      <c r="AG106" s="369"/>
      <c r="AH106" s="369"/>
      <c r="AI106" s="369"/>
      <c r="AJ106" s="370"/>
      <c r="AK106" s="216" t="str">
        <f t="shared" si="3"/>
        <v/>
      </c>
      <c r="AL106" s="221"/>
    </row>
    <row r="107" spans="1:38" s="224" customFormat="1" ht="15.75" hidden="1" customHeight="1" x14ac:dyDescent="0.25">
      <c r="A107" s="186" t="str">
        <f>IF(+ASISTENCIA!A126="","",ASISTENCIA!A126)</f>
        <v/>
      </c>
      <c r="B107" s="14"/>
      <c r="C107" s="13"/>
      <c r="D107" s="156" t="str">
        <f>IF(+ASISTENCIA!D126="","",ASISTENCIA!D126)</f>
        <v/>
      </c>
      <c r="E107" s="151" t="str">
        <f>IF(+ASISTENCIA!E126="","",ASISTENCIA!E126)</f>
        <v/>
      </c>
      <c r="F107" s="159" t="str">
        <f>IF(+ASISTENCIA!F126="","",ASISTENCIA!F126)</f>
        <v/>
      </c>
      <c r="G107" s="159" t="str">
        <f>IF(+ASISTENCIA!G126="","",ASISTENCIA!G126)</f>
        <v/>
      </c>
      <c r="H107" s="152" t="str">
        <f>IF(+ASISTENCIA!H126="","",ASISTENCIA!H126)</f>
        <v/>
      </c>
      <c r="I107" s="248"/>
      <c r="J107" s="251">
        <f>ASISTENCIA!AQ126</f>
        <v>0</v>
      </c>
      <c r="K107" s="248"/>
      <c r="L107" s="220">
        <f>ASISTENCIA!AR126</f>
        <v>0</v>
      </c>
      <c r="M107" s="220">
        <f>ASISTENCIA!AS126</f>
        <v>0</v>
      </c>
      <c r="N107" s="220">
        <f>ASISTENCIA!AU126</f>
        <v>0</v>
      </c>
      <c r="O107" s="248"/>
      <c r="P107" s="220">
        <f>ASISTENCIA!AV126</f>
        <v>0</v>
      </c>
      <c r="Q107" s="248"/>
      <c r="R107" s="220">
        <f>ASISTENCIA!AT126</f>
        <v>0</v>
      </c>
      <c r="S107" s="252"/>
      <c r="T107" s="220">
        <f>ASISTENCIA!AW126</f>
        <v>0</v>
      </c>
      <c r="U107" s="220"/>
      <c r="V107" s="252"/>
      <c r="W107" s="220"/>
      <c r="X107" s="220"/>
      <c r="Y107" s="252"/>
      <c r="Z107" s="220"/>
      <c r="AA107" s="252"/>
      <c r="AB107" s="368"/>
      <c r="AC107" s="369"/>
      <c r="AD107" s="369"/>
      <c r="AE107" s="369"/>
      <c r="AF107" s="369"/>
      <c r="AG107" s="369"/>
      <c r="AH107" s="369"/>
      <c r="AI107" s="369"/>
      <c r="AJ107" s="370"/>
      <c r="AK107" s="216" t="str">
        <f t="shared" si="3"/>
        <v/>
      </c>
      <c r="AL107" s="221"/>
    </row>
    <row r="108" spans="1:38" s="224" customFormat="1" ht="15.75" hidden="1" customHeight="1" x14ac:dyDescent="0.25">
      <c r="A108" s="186" t="str">
        <f>IF(+ASISTENCIA!A127="","",ASISTENCIA!A127)</f>
        <v/>
      </c>
      <c r="B108" s="14"/>
      <c r="C108" s="13"/>
      <c r="D108" s="156" t="str">
        <f>IF(+ASISTENCIA!D127="","",ASISTENCIA!D127)</f>
        <v/>
      </c>
      <c r="E108" s="151" t="str">
        <f>IF(+ASISTENCIA!E127="","",ASISTENCIA!E127)</f>
        <v/>
      </c>
      <c r="F108" s="159" t="str">
        <f>IF(+ASISTENCIA!F127="","",ASISTENCIA!F127)</f>
        <v/>
      </c>
      <c r="G108" s="159" t="str">
        <f>IF(+ASISTENCIA!G127="","",ASISTENCIA!G127)</f>
        <v/>
      </c>
      <c r="H108" s="152" t="str">
        <f>IF(+ASISTENCIA!H127="","",ASISTENCIA!H127)</f>
        <v/>
      </c>
      <c r="I108" s="248"/>
      <c r="J108" s="251">
        <f>ASISTENCIA!AQ127</f>
        <v>0</v>
      </c>
      <c r="K108" s="248"/>
      <c r="L108" s="220">
        <f>ASISTENCIA!AR127</f>
        <v>0</v>
      </c>
      <c r="M108" s="220">
        <f>ASISTENCIA!AS127</f>
        <v>0</v>
      </c>
      <c r="N108" s="220">
        <f>ASISTENCIA!AU127</f>
        <v>0</v>
      </c>
      <c r="O108" s="248"/>
      <c r="P108" s="220">
        <f>ASISTENCIA!AV127</f>
        <v>0</v>
      </c>
      <c r="Q108" s="248"/>
      <c r="R108" s="220">
        <f>ASISTENCIA!AT127</f>
        <v>0</v>
      </c>
      <c r="S108" s="252"/>
      <c r="T108" s="220">
        <f>ASISTENCIA!AW127</f>
        <v>0</v>
      </c>
      <c r="U108" s="220"/>
      <c r="V108" s="252"/>
      <c r="W108" s="220"/>
      <c r="X108" s="220"/>
      <c r="Y108" s="252"/>
      <c r="Z108" s="220"/>
      <c r="AA108" s="252"/>
      <c r="AB108" s="368"/>
      <c r="AC108" s="369"/>
      <c r="AD108" s="369"/>
      <c r="AE108" s="369"/>
      <c r="AF108" s="369"/>
      <c r="AG108" s="369"/>
      <c r="AH108" s="369"/>
      <c r="AI108" s="369"/>
      <c r="AJ108" s="370"/>
      <c r="AK108" s="216" t="str">
        <f t="shared" si="3"/>
        <v/>
      </c>
      <c r="AL108" s="221"/>
    </row>
    <row r="109" spans="1:38" s="224" customFormat="1" ht="15.75" hidden="1" customHeight="1" x14ac:dyDescent="0.25">
      <c r="A109" s="186" t="str">
        <f>IF(+ASISTENCIA!A128="","",ASISTENCIA!A128)</f>
        <v/>
      </c>
      <c r="B109" s="14"/>
      <c r="C109" s="13"/>
      <c r="D109" s="156" t="str">
        <f>IF(+ASISTENCIA!D128="","",ASISTENCIA!D128)</f>
        <v/>
      </c>
      <c r="E109" s="151" t="str">
        <f>IF(+ASISTENCIA!E128="","",ASISTENCIA!E128)</f>
        <v/>
      </c>
      <c r="F109" s="159" t="str">
        <f>IF(+ASISTENCIA!F128="","",ASISTENCIA!F128)</f>
        <v/>
      </c>
      <c r="G109" s="159" t="str">
        <f>IF(+ASISTENCIA!G128="","",ASISTENCIA!G128)</f>
        <v/>
      </c>
      <c r="H109" s="152" t="str">
        <f>IF(+ASISTENCIA!H128="","",ASISTENCIA!H128)</f>
        <v/>
      </c>
      <c r="I109" s="248"/>
      <c r="J109" s="251">
        <f>ASISTENCIA!AQ128</f>
        <v>0</v>
      </c>
      <c r="K109" s="248"/>
      <c r="L109" s="220">
        <f>ASISTENCIA!AR128</f>
        <v>0</v>
      </c>
      <c r="M109" s="220">
        <f>ASISTENCIA!AS128</f>
        <v>0</v>
      </c>
      <c r="N109" s="220">
        <f>ASISTENCIA!AU128</f>
        <v>0</v>
      </c>
      <c r="O109" s="248"/>
      <c r="P109" s="220">
        <f>ASISTENCIA!AV128</f>
        <v>0</v>
      </c>
      <c r="Q109" s="248"/>
      <c r="R109" s="220">
        <f>ASISTENCIA!AT128</f>
        <v>0</v>
      </c>
      <c r="S109" s="252"/>
      <c r="T109" s="220">
        <f>ASISTENCIA!AW128</f>
        <v>0</v>
      </c>
      <c r="U109" s="220"/>
      <c r="V109" s="252"/>
      <c r="W109" s="220"/>
      <c r="X109" s="220"/>
      <c r="Y109" s="252"/>
      <c r="Z109" s="220"/>
      <c r="AA109" s="252"/>
      <c r="AB109" s="368"/>
      <c r="AC109" s="369"/>
      <c r="AD109" s="369"/>
      <c r="AE109" s="369"/>
      <c r="AF109" s="369"/>
      <c r="AG109" s="369"/>
      <c r="AH109" s="369"/>
      <c r="AI109" s="369"/>
      <c r="AJ109" s="370"/>
      <c r="AK109" s="216" t="str">
        <f t="shared" si="3"/>
        <v/>
      </c>
      <c r="AL109" s="221"/>
    </row>
    <row r="110" spans="1:38" s="224" customFormat="1" ht="15.75" hidden="1" customHeight="1" x14ac:dyDescent="0.25">
      <c r="A110" s="186" t="str">
        <f>IF(+ASISTENCIA!A129="","",ASISTENCIA!A129)</f>
        <v/>
      </c>
      <c r="B110" s="14"/>
      <c r="C110" s="13"/>
      <c r="D110" s="156" t="str">
        <f>IF(+ASISTENCIA!D129="","",ASISTENCIA!D129)</f>
        <v/>
      </c>
      <c r="E110" s="151" t="str">
        <f>IF(+ASISTENCIA!E129="","",ASISTENCIA!E129)</f>
        <v/>
      </c>
      <c r="F110" s="159" t="str">
        <f>IF(+ASISTENCIA!F129="","",ASISTENCIA!F129)</f>
        <v/>
      </c>
      <c r="G110" s="159" t="str">
        <f>IF(+ASISTENCIA!G129="","",ASISTENCIA!G129)</f>
        <v/>
      </c>
      <c r="H110" s="152" t="str">
        <f>IF(+ASISTENCIA!H129="","",ASISTENCIA!H129)</f>
        <v/>
      </c>
      <c r="I110" s="248"/>
      <c r="J110" s="251">
        <f>ASISTENCIA!AQ129</f>
        <v>0</v>
      </c>
      <c r="K110" s="248"/>
      <c r="L110" s="220">
        <f>ASISTENCIA!AR129</f>
        <v>0</v>
      </c>
      <c r="M110" s="220">
        <f>ASISTENCIA!AS129</f>
        <v>0</v>
      </c>
      <c r="N110" s="220">
        <f>ASISTENCIA!AU129</f>
        <v>0</v>
      </c>
      <c r="O110" s="248"/>
      <c r="P110" s="220">
        <f>ASISTENCIA!AV129</f>
        <v>0</v>
      </c>
      <c r="Q110" s="248"/>
      <c r="R110" s="220">
        <f>ASISTENCIA!AT129</f>
        <v>0</v>
      </c>
      <c r="S110" s="252"/>
      <c r="T110" s="220">
        <f>ASISTENCIA!AW129</f>
        <v>0</v>
      </c>
      <c r="U110" s="220"/>
      <c r="V110" s="252"/>
      <c r="W110" s="220"/>
      <c r="X110" s="220"/>
      <c r="Y110" s="252"/>
      <c r="Z110" s="220"/>
      <c r="AA110" s="252"/>
      <c r="AB110" s="368"/>
      <c r="AC110" s="369"/>
      <c r="AD110" s="369"/>
      <c r="AE110" s="369"/>
      <c r="AF110" s="369"/>
      <c r="AG110" s="369"/>
      <c r="AH110" s="369"/>
      <c r="AI110" s="369"/>
      <c r="AJ110" s="370"/>
      <c r="AK110" s="216" t="str">
        <f t="shared" si="3"/>
        <v/>
      </c>
      <c r="AL110" s="221"/>
    </row>
    <row r="111" spans="1:38" s="224" customFormat="1" ht="15.75" hidden="1" customHeight="1" x14ac:dyDescent="0.25">
      <c r="A111" s="186" t="str">
        <f>IF(+ASISTENCIA!A130="","",ASISTENCIA!A130)</f>
        <v/>
      </c>
      <c r="B111" s="14"/>
      <c r="C111" s="13"/>
      <c r="D111" s="156" t="str">
        <f>IF(+ASISTENCIA!D130="","",ASISTENCIA!D130)</f>
        <v/>
      </c>
      <c r="E111" s="151" t="str">
        <f>IF(+ASISTENCIA!E130="","",ASISTENCIA!E130)</f>
        <v/>
      </c>
      <c r="F111" s="159" t="str">
        <f>IF(+ASISTENCIA!F130="","",ASISTENCIA!F130)</f>
        <v/>
      </c>
      <c r="G111" s="159" t="str">
        <f>IF(+ASISTENCIA!G130="","",ASISTENCIA!G130)</f>
        <v/>
      </c>
      <c r="H111" s="152" t="str">
        <f>IF(+ASISTENCIA!H130="","",ASISTENCIA!H130)</f>
        <v/>
      </c>
      <c r="I111" s="248"/>
      <c r="J111" s="251">
        <f>ASISTENCIA!AQ130</f>
        <v>0</v>
      </c>
      <c r="K111" s="248"/>
      <c r="L111" s="220">
        <f>ASISTENCIA!AR130</f>
        <v>0</v>
      </c>
      <c r="M111" s="220">
        <f>ASISTENCIA!AS130</f>
        <v>0</v>
      </c>
      <c r="N111" s="220">
        <f>ASISTENCIA!AU130</f>
        <v>0</v>
      </c>
      <c r="O111" s="248"/>
      <c r="P111" s="220">
        <f>ASISTENCIA!AV130</f>
        <v>0</v>
      </c>
      <c r="Q111" s="248"/>
      <c r="R111" s="220">
        <f>ASISTENCIA!AT130</f>
        <v>0</v>
      </c>
      <c r="S111" s="252"/>
      <c r="T111" s="220">
        <f>ASISTENCIA!AW130</f>
        <v>0</v>
      </c>
      <c r="U111" s="220"/>
      <c r="V111" s="252"/>
      <c r="W111" s="220"/>
      <c r="X111" s="220"/>
      <c r="Y111" s="252"/>
      <c r="Z111" s="220"/>
      <c r="AA111" s="252"/>
      <c r="AB111" s="368"/>
      <c r="AC111" s="369"/>
      <c r="AD111" s="369"/>
      <c r="AE111" s="369"/>
      <c r="AF111" s="369"/>
      <c r="AG111" s="369"/>
      <c r="AH111" s="369"/>
      <c r="AI111" s="369"/>
      <c r="AJ111" s="370"/>
      <c r="AK111" s="216" t="str">
        <f t="shared" si="3"/>
        <v/>
      </c>
      <c r="AL111" s="221"/>
    </row>
    <row r="112" spans="1:38" s="224" customFormat="1" ht="15.75" hidden="1" customHeight="1" x14ac:dyDescent="0.25">
      <c r="A112" s="186" t="str">
        <f>IF(+ASISTENCIA!A131="","",ASISTENCIA!A131)</f>
        <v/>
      </c>
      <c r="B112" s="14"/>
      <c r="C112" s="13"/>
      <c r="D112" s="156" t="str">
        <f>IF(+ASISTENCIA!D131="","",ASISTENCIA!D131)</f>
        <v/>
      </c>
      <c r="E112" s="151" t="str">
        <f>IF(+ASISTENCIA!E131="","",ASISTENCIA!E131)</f>
        <v/>
      </c>
      <c r="F112" s="159" t="str">
        <f>IF(+ASISTENCIA!F131="","",ASISTENCIA!F131)</f>
        <v/>
      </c>
      <c r="G112" s="159" t="str">
        <f>IF(+ASISTENCIA!G131="","",ASISTENCIA!G131)</f>
        <v/>
      </c>
      <c r="H112" s="152" t="str">
        <f>IF(+ASISTENCIA!H131="","",ASISTENCIA!H131)</f>
        <v/>
      </c>
      <c r="I112" s="248"/>
      <c r="J112" s="251">
        <f>ASISTENCIA!AQ131</f>
        <v>0</v>
      </c>
      <c r="K112" s="248"/>
      <c r="L112" s="220">
        <f>ASISTENCIA!AR131</f>
        <v>0</v>
      </c>
      <c r="M112" s="220">
        <f>ASISTENCIA!AS131</f>
        <v>0</v>
      </c>
      <c r="N112" s="220">
        <f>ASISTENCIA!AU131</f>
        <v>0</v>
      </c>
      <c r="O112" s="248"/>
      <c r="P112" s="220">
        <f>ASISTENCIA!AV131</f>
        <v>0</v>
      </c>
      <c r="Q112" s="248"/>
      <c r="R112" s="220">
        <f>ASISTENCIA!AT131</f>
        <v>0</v>
      </c>
      <c r="S112" s="252"/>
      <c r="T112" s="220">
        <f>ASISTENCIA!AW131</f>
        <v>0</v>
      </c>
      <c r="U112" s="220"/>
      <c r="V112" s="252"/>
      <c r="W112" s="220"/>
      <c r="X112" s="220"/>
      <c r="Y112" s="252"/>
      <c r="Z112" s="220"/>
      <c r="AA112" s="252"/>
      <c r="AB112" s="368"/>
      <c r="AC112" s="369"/>
      <c r="AD112" s="369"/>
      <c r="AE112" s="369"/>
      <c r="AF112" s="369"/>
      <c r="AG112" s="369"/>
      <c r="AH112" s="369"/>
      <c r="AI112" s="369"/>
      <c r="AJ112" s="370"/>
      <c r="AK112" s="216" t="str">
        <f t="shared" si="3"/>
        <v/>
      </c>
      <c r="AL112" s="221"/>
    </row>
    <row r="113" spans="1:38" s="224" customFormat="1" ht="15.75" hidden="1" customHeight="1" x14ac:dyDescent="0.25">
      <c r="A113" s="186" t="str">
        <f>IF(+ASISTENCIA!A132="","",ASISTENCIA!A132)</f>
        <v/>
      </c>
      <c r="B113" s="14"/>
      <c r="C113" s="13"/>
      <c r="D113" s="156" t="str">
        <f>IF(+ASISTENCIA!D132="","",ASISTENCIA!D132)</f>
        <v/>
      </c>
      <c r="E113" s="151" t="str">
        <f>IF(+ASISTENCIA!E132="","",ASISTENCIA!E132)</f>
        <v/>
      </c>
      <c r="F113" s="159" t="str">
        <f>IF(+ASISTENCIA!F132="","",ASISTENCIA!F132)</f>
        <v/>
      </c>
      <c r="G113" s="159" t="str">
        <f>IF(+ASISTENCIA!G132="","",ASISTENCIA!G132)</f>
        <v/>
      </c>
      <c r="H113" s="152" t="str">
        <f>IF(+ASISTENCIA!H132="","",ASISTENCIA!H132)</f>
        <v/>
      </c>
      <c r="I113" s="248"/>
      <c r="J113" s="251">
        <f>ASISTENCIA!AQ132</f>
        <v>0</v>
      </c>
      <c r="K113" s="248"/>
      <c r="L113" s="220">
        <f>ASISTENCIA!AR132</f>
        <v>0</v>
      </c>
      <c r="M113" s="220">
        <f>ASISTENCIA!AS132</f>
        <v>0</v>
      </c>
      <c r="N113" s="220">
        <f>ASISTENCIA!AU132</f>
        <v>0</v>
      </c>
      <c r="O113" s="248"/>
      <c r="P113" s="220">
        <f>ASISTENCIA!AV132</f>
        <v>0</v>
      </c>
      <c r="Q113" s="248"/>
      <c r="R113" s="220">
        <f>ASISTENCIA!AT132</f>
        <v>0</v>
      </c>
      <c r="S113" s="252"/>
      <c r="T113" s="220">
        <f>ASISTENCIA!AW132</f>
        <v>0</v>
      </c>
      <c r="U113" s="220"/>
      <c r="V113" s="252"/>
      <c r="W113" s="220"/>
      <c r="X113" s="220"/>
      <c r="Y113" s="252"/>
      <c r="Z113" s="220"/>
      <c r="AA113" s="252"/>
      <c r="AB113" s="368"/>
      <c r="AC113" s="369"/>
      <c r="AD113" s="369"/>
      <c r="AE113" s="369"/>
      <c r="AF113" s="369"/>
      <c r="AG113" s="369"/>
      <c r="AH113" s="369"/>
      <c r="AI113" s="369"/>
      <c r="AJ113" s="370"/>
      <c r="AK113" s="216" t="str">
        <f t="shared" si="3"/>
        <v/>
      </c>
      <c r="AL113" s="221"/>
    </row>
    <row r="114" spans="1:38" s="224" customFormat="1" ht="15.75" hidden="1" customHeight="1" x14ac:dyDescent="0.25">
      <c r="A114" s="186" t="str">
        <f>IF(+ASISTENCIA!A133="","",ASISTENCIA!A133)</f>
        <v/>
      </c>
      <c r="B114" s="14"/>
      <c r="C114" s="13"/>
      <c r="D114" s="156" t="str">
        <f>IF(+ASISTENCIA!D133="","",ASISTENCIA!D133)</f>
        <v/>
      </c>
      <c r="E114" s="151" t="str">
        <f>IF(+ASISTENCIA!E133="","",ASISTENCIA!E133)</f>
        <v/>
      </c>
      <c r="F114" s="159" t="str">
        <f>IF(+ASISTENCIA!F133="","",ASISTENCIA!F133)</f>
        <v/>
      </c>
      <c r="G114" s="159" t="str">
        <f>IF(+ASISTENCIA!G133="","",ASISTENCIA!G133)</f>
        <v/>
      </c>
      <c r="H114" s="152" t="str">
        <f>IF(+ASISTENCIA!H133="","",ASISTENCIA!H133)</f>
        <v/>
      </c>
      <c r="I114" s="248"/>
      <c r="J114" s="251">
        <f>ASISTENCIA!AQ133</f>
        <v>0</v>
      </c>
      <c r="K114" s="248"/>
      <c r="L114" s="220">
        <f>ASISTENCIA!AR133</f>
        <v>0</v>
      </c>
      <c r="M114" s="220">
        <f>ASISTENCIA!AS133</f>
        <v>0</v>
      </c>
      <c r="N114" s="220">
        <f>ASISTENCIA!AU133</f>
        <v>0</v>
      </c>
      <c r="O114" s="248"/>
      <c r="P114" s="220">
        <f>ASISTENCIA!AV133</f>
        <v>0</v>
      </c>
      <c r="Q114" s="248"/>
      <c r="R114" s="220">
        <f>ASISTENCIA!AT133</f>
        <v>0</v>
      </c>
      <c r="S114" s="252"/>
      <c r="T114" s="220">
        <f>ASISTENCIA!AW133</f>
        <v>0</v>
      </c>
      <c r="U114" s="220"/>
      <c r="V114" s="252"/>
      <c r="W114" s="220"/>
      <c r="X114" s="220"/>
      <c r="Y114" s="252"/>
      <c r="Z114" s="220"/>
      <c r="AA114" s="252"/>
      <c r="AB114" s="368"/>
      <c r="AC114" s="369"/>
      <c r="AD114" s="369"/>
      <c r="AE114" s="369"/>
      <c r="AF114" s="369"/>
      <c r="AG114" s="369"/>
      <c r="AH114" s="369"/>
      <c r="AI114" s="369"/>
      <c r="AJ114" s="370"/>
      <c r="AK114" s="216" t="str">
        <f t="shared" si="3"/>
        <v/>
      </c>
      <c r="AL114" s="221"/>
    </row>
    <row r="115" spans="1:38" s="224" customFormat="1" ht="15.75" hidden="1" customHeight="1" x14ac:dyDescent="0.25">
      <c r="A115" s="186" t="str">
        <f>IF(+ASISTENCIA!A134="","",ASISTENCIA!A134)</f>
        <v/>
      </c>
      <c r="B115" s="14"/>
      <c r="C115" s="13"/>
      <c r="D115" s="156" t="str">
        <f>IF(+ASISTENCIA!D134="","",ASISTENCIA!D134)</f>
        <v/>
      </c>
      <c r="E115" s="151" t="str">
        <f>IF(+ASISTENCIA!E134="","",ASISTENCIA!E134)</f>
        <v/>
      </c>
      <c r="F115" s="159" t="str">
        <f>IF(+ASISTENCIA!F134="","",ASISTENCIA!F134)</f>
        <v/>
      </c>
      <c r="G115" s="159" t="str">
        <f>IF(+ASISTENCIA!G134="","",ASISTENCIA!G134)</f>
        <v/>
      </c>
      <c r="H115" s="152" t="str">
        <f>IF(+ASISTENCIA!H134="","",ASISTENCIA!H134)</f>
        <v/>
      </c>
      <c r="I115" s="248"/>
      <c r="J115" s="251">
        <f>ASISTENCIA!AQ134</f>
        <v>0</v>
      </c>
      <c r="K115" s="248"/>
      <c r="L115" s="220">
        <f>ASISTENCIA!AR134</f>
        <v>0</v>
      </c>
      <c r="M115" s="220">
        <f>ASISTENCIA!AS134</f>
        <v>0</v>
      </c>
      <c r="N115" s="220">
        <f>ASISTENCIA!AU134</f>
        <v>0</v>
      </c>
      <c r="O115" s="248"/>
      <c r="P115" s="220">
        <f>ASISTENCIA!AV134</f>
        <v>0</v>
      </c>
      <c r="Q115" s="248"/>
      <c r="R115" s="220">
        <f>ASISTENCIA!AT134</f>
        <v>0</v>
      </c>
      <c r="S115" s="252"/>
      <c r="T115" s="220">
        <f>ASISTENCIA!AW134</f>
        <v>0</v>
      </c>
      <c r="U115" s="220"/>
      <c r="V115" s="252"/>
      <c r="W115" s="220"/>
      <c r="X115" s="220"/>
      <c r="Y115" s="252"/>
      <c r="Z115" s="220"/>
      <c r="AA115" s="252"/>
      <c r="AB115" s="368"/>
      <c r="AC115" s="369"/>
      <c r="AD115" s="369"/>
      <c r="AE115" s="369"/>
      <c r="AF115" s="369"/>
      <c r="AG115" s="369"/>
      <c r="AH115" s="369"/>
      <c r="AI115" s="369"/>
      <c r="AJ115" s="370"/>
      <c r="AK115" s="216" t="str">
        <f t="shared" si="3"/>
        <v/>
      </c>
      <c r="AL115" s="221"/>
    </row>
    <row r="116" spans="1:38" s="224" customFormat="1" ht="15.75" hidden="1" customHeight="1" x14ac:dyDescent="0.25">
      <c r="A116" s="186" t="str">
        <f>IF(+ASISTENCIA!A135="","",ASISTENCIA!A135)</f>
        <v/>
      </c>
      <c r="B116" s="14"/>
      <c r="C116" s="13"/>
      <c r="D116" s="156" t="str">
        <f>IF(+ASISTENCIA!D135="","",ASISTENCIA!D135)</f>
        <v/>
      </c>
      <c r="E116" s="151" t="str">
        <f>IF(+ASISTENCIA!E135="","",ASISTENCIA!E135)</f>
        <v/>
      </c>
      <c r="F116" s="159" t="str">
        <f>IF(+ASISTENCIA!F135="","",ASISTENCIA!F135)</f>
        <v/>
      </c>
      <c r="G116" s="159" t="str">
        <f>IF(+ASISTENCIA!G135="","",ASISTENCIA!G135)</f>
        <v/>
      </c>
      <c r="H116" s="152" t="str">
        <f>IF(+ASISTENCIA!H135="","",ASISTENCIA!H135)</f>
        <v/>
      </c>
      <c r="I116" s="248"/>
      <c r="J116" s="251">
        <f>ASISTENCIA!AQ135</f>
        <v>0</v>
      </c>
      <c r="K116" s="248"/>
      <c r="L116" s="220">
        <f>ASISTENCIA!AR135</f>
        <v>0</v>
      </c>
      <c r="M116" s="220">
        <f>ASISTENCIA!AS135</f>
        <v>0</v>
      </c>
      <c r="N116" s="220">
        <f>ASISTENCIA!AU135</f>
        <v>0</v>
      </c>
      <c r="O116" s="248"/>
      <c r="P116" s="220">
        <f>ASISTENCIA!AV135</f>
        <v>0</v>
      </c>
      <c r="Q116" s="248"/>
      <c r="R116" s="220">
        <f>ASISTENCIA!AT135</f>
        <v>0</v>
      </c>
      <c r="S116" s="252"/>
      <c r="T116" s="220">
        <f>ASISTENCIA!AW135</f>
        <v>0</v>
      </c>
      <c r="U116" s="220"/>
      <c r="V116" s="252"/>
      <c r="W116" s="220"/>
      <c r="X116" s="220"/>
      <c r="Y116" s="252"/>
      <c r="Z116" s="220"/>
      <c r="AA116" s="252"/>
      <c r="AB116" s="368"/>
      <c r="AC116" s="369"/>
      <c r="AD116" s="369"/>
      <c r="AE116" s="369"/>
      <c r="AF116" s="369"/>
      <c r="AG116" s="369"/>
      <c r="AH116" s="369"/>
      <c r="AI116" s="369"/>
      <c r="AJ116" s="370"/>
      <c r="AK116" s="216" t="str">
        <f t="shared" si="3"/>
        <v/>
      </c>
      <c r="AL116" s="221"/>
    </row>
    <row r="117" spans="1:38" s="224" customFormat="1" ht="15.75" hidden="1" customHeight="1" x14ac:dyDescent="0.25">
      <c r="A117" s="186" t="str">
        <f>IF(+ASISTENCIA!A136="","",ASISTENCIA!A136)</f>
        <v/>
      </c>
      <c r="B117" s="14"/>
      <c r="C117" s="13"/>
      <c r="D117" s="156" t="str">
        <f>IF(+ASISTENCIA!D136="","",ASISTENCIA!D136)</f>
        <v/>
      </c>
      <c r="E117" s="151" t="str">
        <f>IF(+ASISTENCIA!E136="","",ASISTENCIA!E136)</f>
        <v/>
      </c>
      <c r="F117" s="159" t="str">
        <f>IF(+ASISTENCIA!F136="","",ASISTENCIA!F136)</f>
        <v/>
      </c>
      <c r="G117" s="159" t="str">
        <f>IF(+ASISTENCIA!G136="","",ASISTENCIA!G136)</f>
        <v/>
      </c>
      <c r="H117" s="152" t="str">
        <f>IF(+ASISTENCIA!H136="","",ASISTENCIA!H136)</f>
        <v/>
      </c>
      <c r="I117" s="248"/>
      <c r="J117" s="251">
        <f>ASISTENCIA!AQ136</f>
        <v>0</v>
      </c>
      <c r="K117" s="248"/>
      <c r="L117" s="220">
        <f>ASISTENCIA!AR136</f>
        <v>0</v>
      </c>
      <c r="M117" s="220">
        <f>ASISTENCIA!AS136</f>
        <v>0</v>
      </c>
      <c r="N117" s="220">
        <f>ASISTENCIA!AU136</f>
        <v>0</v>
      </c>
      <c r="O117" s="248"/>
      <c r="P117" s="220">
        <f>ASISTENCIA!AV136</f>
        <v>0</v>
      </c>
      <c r="Q117" s="248"/>
      <c r="R117" s="220">
        <f>ASISTENCIA!AT136</f>
        <v>0</v>
      </c>
      <c r="S117" s="252"/>
      <c r="T117" s="220">
        <f>ASISTENCIA!AW136</f>
        <v>0</v>
      </c>
      <c r="U117" s="220"/>
      <c r="V117" s="252"/>
      <c r="W117" s="220"/>
      <c r="X117" s="220"/>
      <c r="Y117" s="252"/>
      <c r="Z117" s="220"/>
      <c r="AA117" s="252"/>
      <c r="AB117" s="368"/>
      <c r="AC117" s="369"/>
      <c r="AD117" s="369"/>
      <c r="AE117" s="369"/>
      <c r="AF117" s="369"/>
      <c r="AG117" s="369"/>
      <c r="AH117" s="369"/>
      <c r="AI117" s="369"/>
      <c r="AJ117" s="370"/>
      <c r="AK117" s="216" t="str">
        <f t="shared" si="3"/>
        <v/>
      </c>
      <c r="AL117" s="221"/>
    </row>
    <row r="118" spans="1:38" s="224" customFormat="1" ht="15.75" hidden="1" customHeight="1" x14ac:dyDescent="0.25">
      <c r="A118" s="186" t="str">
        <f>IF(+ASISTENCIA!A137="","",ASISTENCIA!A137)</f>
        <v/>
      </c>
      <c r="B118" s="14"/>
      <c r="C118" s="13"/>
      <c r="D118" s="156" t="str">
        <f>IF(+ASISTENCIA!D137="","",ASISTENCIA!D137)</f>
        <v/>
      </c>
      <c r="E118" s="151" t="str">
        <f>IF(+ASISTENCIA!E137="","",ASISTENCIA!E137)</f>
        <v/>
      </c>
      <c r="F118" s="159" t="str">
        <f>IF(+ASISTENCIA!F137="","",ASISTENCIA!F137)</f>
        <v/>
      </c>
      <c r="G118" s="159" t="str">
        <f>IF(+ASISTENCIA!G137="","",ASISTENCIA!G137)</f>
        <v/>
      </c>
      <c r="H118" s="152" t="str">
        <f>IF(+ASISTENCIA!H137="","",ASISTENCIA!H137)</f>
        <v/>
      </c>
      <c r="I118" s="248"/>
      <c r="J118" s="251">
        <f>ASISTENCIA!AQ137</f>
        <v>0</v>
      </c>
      <c r="K118" s="248"/>
      <c r="L118" s="220">
        <f>ASISTENCIA!AR137</f>
        <v>0</v>
      </c>
      <c r="M118" s="220">
        <f>ASISTENCIA!AS137</f>
        <v>0</v>
      </c>
      <c r="N118" s="220">
        <f>ASISTENCIA!AU137</f>
        <v>0</v>
      </c>
      <c r="O118" s="248"/>
      <c r="P118" s="220">
        <f>ASISTENCIA!AV137</f>
        <v>0</v>
      </c>
      <c r="Q118" s="248"/>
      <c r="R118" s="220">
        <f>ASISTENCIA!AT137</f>
        <v>0</v>
      </c>
      <c r="S118" s="252"/>
      <c r="T118" s="220">
        <f>ASISTENCIA!AW137</f>
        <v>0</v>
      </c>
      <c r="U118" s="220"/>
      <c r="V118" s="252"/>
      <c r="W118" s="220"/>
      <c r="X118" s="220"/>
      <c r="Y118" s="252"/>
      <c r="Z118" s="220"/>
      <c r="AA118" s="252"/>
      <c r="AB118" s="368"/>
      <c r="AC118" s="369"/>
      <c r="AD118" s="369"/>
      <c r="AE118" s="369"/>
      <c r="AF118" s="369"/>
      <c r="AG118" s="369"/>
      <c r="AH118" s="369"/>
      <c r="AI118" s="369"/>
      <c r="AJ118" s="370"/>
      <c r="AK118" s="216" t="str">
        <f t="shared" si="3"/>
        <v/>
      </c>
      <c r="AL118" s="221"/>
    </row>
    <row r="119" spans="1:38" s="224" customFormat="1" ht="15.75" hidden="1" customHeight="1" x14ac:dyDescent="0.25">
      <c r="A119" s="186" t="str">
        <f>IF(+ASISTENCIA!A138="","",ASISTENCIA!A138)</f>
        <v/>
      </c>
      <c r="B119" s="14"/>
      <c r="C119" s="13"/>
      <c r="D119" s="156" t="str">
        <f>IF(+ASISTENCIA!D138="","",ASISTENCIA!D138)</f>
        <v/>
      </c>
      <c r="E119" s="151" t="str">
        <f>IF(+ASISTENCIA!E138="","",ASISTENCIA!E138)</f>
        <v/>
      </c>
      <c r="F119" s="159" t="str">
        <f>IF(+ASISTENCIA!F138="","",ASISTENCIA!F138)</f>
        <v/>
      </c>
      <c r="G119" s="159" t="str">
        <f>IF(+ASISTENCIA!G138="","",ASISTENCIA!G138)</f>
        <v/>
      </c>
      <c r="H119" s="152" t="str">
        <f>IF(+ASISTENCIA!H138="","",ASISTENCIA!H138)</f>
        <v/>
      </c>
      <c r="I119" s="248"/>
      <c r="J119" s="251">
        <f>ASISTENCIA!AQ138</f>
        <v>0</v>
      </c>
      <c r="K119" s="248"/>
      <c r="L119" s="220">
        <f>ASISTENCIA!AR138</f>
        <v>0</v>
      </c>
      <c r="M119" s="220">
        <f>ASISTENCIA!AS138</f>
        <v>0</v>
      </c>
      <c r="N119" s="220">
        <f>ASISTENCIA!AU138</f>
        <v>0</v>
      </c>
      <c r="O119" s="248"/>
      <c r="P119" s="220">
        <f>ASISTENCIA!AV138</f>
        <v>0</v>
      </c>
      <c r="Q119" s="248"/>
      <c r="R119" s="220">
        <f>ASISTENCIA!AT138</f>
        <v>0</v>
      </c>
      <c r="S119" s="252"/>
      <c r="T119" s="220">
        <f>ASISTENCIA!AW138</f>
        <v>0</v>
      </c>
      <c r="U119" s="220"/>
      <c r="V119" s="252"/>
      <c r="W119" s="220"/>
      <c r="X119" s="220"/>
      <c r="Y119" s="252"/>
      <c r="Z119" s="220"/>
      <c r="AA119" s="252"/>
      <c r="AB119" s="368"/>
      <c r="AC119" s="369"/>
      <c r="AD119" s="369"/>
      <c r="AE119" s="369"/>
      <c r="AF119" s="369"/>
      <c r="AG119" s="369"/>
      <c r="AH119" s="369"/>
      <c r="AI119" s="369"/>
      <c r="AJ119" s="370"/>
      <c r="AK119" s="216" t="str">
        <f t="shared" si="3"/>
        <v/>
      </c>
      <c r="AL119" s="221"/>
    </row>
    <row r="120" spans="1:38" s="224" customFormat="1" ht="15.75" hidden="1" customHeight="1" x14ac:dyDescent="0.25">
      <c r="A120" s="186" t="str">
        <f>IF(+ASISTENCIA!A139="","",ASISTENCIA!A139)</f>
        <v/>
      </c>
      <c r="B120" s="14"/>
      <c r="C120" s="13"/>
      <c r="D120" s="156" t="str">
        <f>IF(+ASISTENCIA!D139="","",ASISTENCIA!D139)</f>
        <v/>
      </c>
      <c r="E120" s="151" t="str">
        <f>IF(+ASISTENCIA!E139="","",ASISTENCIA!E139)</f>
        <v/>
      </c>
      <c r="F120" s="159" t="str">
        <f>IF(+ASISTENCIA!F139="","",ASISTENCIA!F139)</f>
        <v/>
      </c>
      <c r="G120" s="159" t="str">
        <f>IF(+ASISTENCIA!G139="","",ASISTENCIA!G139)</f>
        <v/>
      </c>
      <c r="H120" s="152" t="str">
        <f>IF(+ASISTENCIA!H139="","",ASISTENCIA!H139)</f>
        <v/>
      </c>
      <c r="I120" s="248"/>
      <c r="J120" s="251">
        <f>ASISTENCIA!AQ139</f>
        <v>0</v>
      </c>
      <c r="K120" s="248"/>
      <c r="L120" s="220">
        <f>ASISTENCIA!AR139</f>
        <v>0</v>
      </c>
      <c r="M120" s="220">
        <f>ASISTENCIA!AS139</f>
        <v>0</v>
      </c>
      <c r="N120" s="220">
        <f>ASISTENCIA!AU139</f>
        <v>0</v>
      </c>
      <c r="O120" s="248"/>
      <c r="P120" s="220">
        <f>ASISTENCIA!AV139</f>
        <v>0</v>
      </c>
      <c r="Q120" s="248"/>
      <c r="R120" s="220">
        <f>ASISTENCIA!AT139</f>
        <v>0</v>
      </c>
      <c r="S120" s="252"/>
      <c r="T120" s="220">
        <f>ASISTENCIA!AW139</f>
        <v>0</v>
      </c>
      <c r="U120" s="220"/>
      <c r="V120" s="252"/>
      <c r="W120" s="220"/>
      <c r="X120" s="220"/>
      <c r="Y120" s="252"/>
      <c r="Z120" s="220"/>
      <c r="AA120" s="252"/>
      <c r="AB120" s="368"/>
      <c r="AC120" s="369"/>
      <c r="AD120" s="369"/>
      <c r="AE120" s="369"/>
      <c r="AF120" s="369"/>
      <c r="AG120" s="369"/>
      <c r="AH120" s="369"/>
      <c r="AI120" s="369"/>
      <c r="AJ120" s="370"/>
      <c r="AK120" s="216" t="str">
        <f t="shared" si="3"/>
        <v/>
      </c>
      <c r="AL120" s="221"/>
    </row>
    <row r="121" spans="1:38" s="224" customFormat="1" ht="15.75" hidden="1" customHeight="1" x14ac:dyDescent="0.25">
      <c r="A121" s="186" t="str">
        <f>IF(+ASISTENCIA!A140="","",ASISTENCIA!A140)</f>
        <v/>
      </c>
      <c r="B121" s="14"/>
      <c r="C121" s="13"/>
      <c r="D121" s="156" t="str">
        <f>IF(+ASISTENCIA!D140="","",ASISTENCIA!D140)</f>
        <v/>
      </c>
      <c r="E121" s="151" t="str">
        <f>IF(+ASISTENCIA!E140="","",ASISTENCIA!E140)</f>
        <v/>
      </c>
      <c r="F121" s="159" t="str">
        <f>IF(+ASISTENCIA!F140="","",ASISTENCIA!F140)</f>
        <v/>
      </c>
      <c r="G121" s="159" t="str">
        <f>IF(+ASISTENCIA!G140="","",ASISTENCIA!G140)</f>
        <v/>
      </c>
      <c r="H121" s="152" t="str">
        <f>IF(+ASISTENCIA!H140="","",ASISTENCIA!H140)</f>
        <v/>
      </c>
      <c r="I121" s="248"/>
      <c r="J121" s="251">
        <f>ASISTENCIA!AQ140</f>
        <v>0</v>
      </c>
      <c r="K121" s="248"/>
      <c r="L121" s="220">
        <f>ASISTENCIA!AR140</f>
        <v>0</v>
      </c>
      <c r="M121" s="220">
        <f>ASISTENCIA!AS140</f>
        <v>0</v>
      </c>
      <c r="N121" s="220">
        <f>ASISTENCIA!AU140</f>
        <v>0</v>
      </c>
      <c r="O121" s="248"/>
      <c r="P121" s="220">
        <f>ASISTENCIA!AV140</f>
        <v>0</v>
      </c>
      <c r="Q121" s="248"/>
      <c r="R121" s="220">
        <f>ASISTENCIA!AT140</f>
        <v>0</v>
      </c>
      <c r="S121" s="252"/>
      <c r="T121" s="220">
        <f>ASISTENCIA!AW140</f>
        <v>0</v>
      </c>
      <c r="U121" s="220"/>
      <c r="V121" s="252"/>
      <c r="W121" s="220"/>
      <c r="X121" s="220"/>
      <c r="Y121" s="252"/>
      <c r="Z121" s="220"/>
      <c r="AA121" s="252"/>
      <c r="AB121" s="368"/>
      <c r="AC121" s="369"/>
      <c r="AD121" s="369"/>
      <c r="AE121" s="369"/>
      <c r="AF121" s="369"/>
      <c r="AG121" s="369"/>
      <c r="AH121" s="369"/>
      <c r="AI121" s="369"/>
      <c r="AJ121" s="370"/>
      <c r="AK121" s="216" t="str">
        <f t="shared" si="3"/>
        <v/>
      </c>
      <c r="AL121" s="221"/>
    </row>
    <row r="122" spans="1:38" s="224" customFormat="1" ht="15.75" hidden="1" customHeight="1" x14ac:dyDescent="0.25">
      <c r="A122" s="186" t="str">
        <f>IF(+ASISTENCIA!A141="","",ASISTENCIA!A141)</f>
        <v/>
      </c>
      <c r="B122" s="14"/>
      <c r="C122" s="13"/>
      <c r="D122" s="156" t="str">
        <f>IF(+ASISTENCIA!D141="","",ASISTENCIA!D141)</f>
        <v/>
      </c>
      <c r="E122" s="151" t="str">
        <f>IF(+ASISTENCIA!E141="","",ASISTENCIA!E141)</f>
        <v/>
      </c>
      <c r="F122" s="159" t="str">
        <f>IF(+ASISTENCIA!F141="","",ASISTENCIA!F141)</f>
        <v/>
      </c>
      <c r="G122" s="159" t="str">
        <f>IF(+ASISTENCIA!G141="","",ASISTENCIA!G141)</f>
        <v/>
      </c>
      <c r="H122" s="152" t="str">
        <f>IF(+ASISTENCIA!H141="","",ASISTENCIA!H141)</f>
        <v/>
      </c>
      <c r="I122" s="248"/>
      <c r="J122" s="251">
        <f>ASISTENCIA!AQ141</f>
        <v>0</v>
      </c>
      <c r="K122" s="248"/>
      <c r="L122" s="220">
        <f>ASISTENCIA!AR141</f>
        <v>0</v>
      </c>
      <c r="M122" s="220">
        <f>ASISTENCIA!AS141</f>
        <v>0</v>
      </c>
      <c r="N122" s="220">
        <f>ASISTENCIA!AU141</f>
        <v>0</v>
      </c>
      <c r="O122" s="248"/>
      <c r="P122" s="220">
        <f>ASISTENCIA!AV141</f>
        <v>0</v>
      </c>
      <c r="Q122" s="248"/>
      <c r="R122" s="220">
        <f>ASISTENCIA!AT141</f>
        <v>0</v>
      </c>
      <c r="S122" s="252"/>
      <c r="T122" s="220">
        <f>ASISTENCIA!AW141</f>
        <v>0</v>
      </c>
      <c r="U122" s="220"/>
      <c r="V122" s="252"/>
      <c r="W122" s="220"/>
      <c r="X122" s="220"/>
      <c r="Y122" s="252"/>
      <c r="Z122" s="220"/>
      <c r="AA122" s="252"/>
      <c r="AB122" s="368"/>
      <c r="AC122" s="369"/>
      <c r="AD122" s="369"/>
      <c r="AE122" s="369"/>
      <c r="AF122" s="369"/>
      <c r="AG122" s="369"/>
      <c r="AH122" s="369"/>
      <c r="AI122" s="369"/>
      <c r="AJ122" s="370"/>
      <c r="AK122" s="216" t="str">
        <f t="shared" ref="AK122:AK144" si="4">IF(OR(COUNTIF($I122:$AJ122,"X")&gt;0,COUNTIF($I122:$AJ122,"L")&gt;0),COUNTIF($I122:$AJ122,"X")+COUNTIF($I122:$AJ122,"L"),"")</f>
        <v/>
      </c>
      <c r="AL122" s="221"/>
    </row>
    <row r="123" spans="1:38" s="224" customFormat="1" ht="15.75" hidden="1" customHeight="1" x14ac:dyDescent="0.25">
      <c r="A123" s="186" t="str">
        <f>IF(+ASISTENCIA!A142="","",ASISTENCIA!A142)</f>
        <v/>
      </c>
      <c r="B123" s="14"/>
      <c r="C123" s="13"/>
      <c r="D123" s="156" t="str">
        <f>IF(+ASISTENCIA!D142="","",ASISTENCIA!D142)</f>
        <v/>
      </c>
      <c r="E123" s="151" t="str">
        <f>IF(+ASISTENCIA!E142="","",ASISTENCIA!E142)</f>
        <v/>
      </c>
      <c r="F123" s="159" t="str">
        <f>IF(+ASISTENCIA!F142="","",ASISTENCIA!F142)</f>
        <v/>
      </c>
      <c r="G123" s="159" t="str">
        <f>IF(+ASISTENCIA!G142="","",ASISTENCIA!G142)</f>
        <v/>
      </c>
      <c r="H123" s="152" t="str">
        <f>IF(+ASISTENCIA!H142="","",ASISTENCIA!H142)</f>
        <v/>
      </c>
      <c r="I123" s="248"/>
      <c r="J123" s="251">
        <f>ASISTENCIA!AQ142</f>
        <v>0</v>
      </c>
      <c r="K123" s="248"/>
      <c r="L123" s="220">
        <f>ASISTENCIA!AR142</f>
        <v>0</v>
      </c>
      <c r="M123" s="220">
        <f>ASISTENCIA!AS142</f>
        <v>0</v>
      </c>
      <c r="N123" s="220">
        <f>ASISTENCIA!AU142</f>
        <v>0</v>
      </c>
      <c r="O123" s="248"/>
      <c r="P123" s="220">
        <f>ASISTENCIA!AV142</f>
        <v>0</v>
      </c>
      <c r="Q123" s="248"/>
      <c r="R123" s="220">
        <f>ASISTENCIA!AT142</f>
        <v>0</v>
      </c>
      <c r="S123" s="252"/>
      <c r="T123" s="220">
        <f>ASISTENCIA!AW142</f>
        <v>0</v>
      </c>
      <c r="U123" s="220"/>
      <c r="V123" s="252"/>
      <c r="W123" s="220"/>
      <c r="X123" s="220"/>
      <c r="Y123" s="252"/>
      <c r="Z123" s="220"/>
      <c r="AA123" s="252"/>
      <c r="AB123" s="368"/>
      <c r="AC123" s="369"/>
      <c r="AD123" s="369"/>
      <c r="AE123" s="369"/>
      <c r="AF123" s="369"/>
      <c r="AG123" s="369"/>
      <c r="AH123" s="369"/>
      <c r="AI123" s="369"/>
      <c r="AJ123" s="370"/>
      <c r="AK123" s="216" t="str">
        <f t="shared" si="4"/>
        <v/>
      </c>
      <c r="AL123" s="221"/>
    </row>
    <row r="124" spans="1:38" s="224" customFormat="1" ht="15.75" hidden="1" customHeight="1" x14ac:dyDescent="0.25">
      <c r="A124" s="186" t="str">
        <f>IF(+ASISTENCIA!A143="","",ASISTENCIA!A143)</f>
        <v/>
      </c>
      <c r="B124" s="14"/>
      <c r="C124" s="13"/>
      <c r="D124" s="156" t="str">
        <f>IF(+ASISTENCIA!D143="","",ASISTENCIA!D143)</f>
        <v/>
      </c>
      <c r="E124" s="151" t="str">
        <f>IF(+ASISTENCIA!E143="","",ASISTENCIA!E143)</f>
        <v/>
      </c>
      <c r="F124" s="159" t="str">
        <f>IF(+ASISTENCIA!F143="","",ASISTENCIA!F143)</f>
        <v/>
      </c>
      <c r="G124" s="159" t="str">
        <f>IF(+ASISTENCIA!G143="","",ASISTENCIA!G143)</f>
        <v/>
      </c>
      <c r="H124" s="152" t="str">
        <f>IF(+ASISTENCIA!H143="","",ASISTENCIA!H143)</f>
        <v/>
      </c>
      <c r="I124" s="248"/>
      <c r="J124" s="251">
        <f>ASISTENCIA!AQ143</f>
        <v>0</v>
      </c>
      <c r="K124" s="248"/>
      <c r="L124" s="220">
        <f>ASISTENCIA!AR143</f>
        <v>0</v>
      </c>
      <c r="M124" s="220">
        <f>ASISTENCIA!AS143</f>
        <v>0</v>
      </c>
      <c r="N124" s="220">
        <f>ASISTENCIA!AU143</f>
        <v>0</v>
      </c>
      <c r="O124" s="248"/>
      <c r="P124" s="220">
        <f>ASISTENCIA!AV143</f>
        <v>0</v>
      </c>
      <c r="Q124" s="248"/>
      <c r="R124" s="220">
        <f>ASISTENCIA!AT143</f>
        <v>0</v>
      </c>
      <c r="S124" s="252"/>
      <c r="T124" s="220">
        <f>ASISTENCIA!AW143</f>
        <v>0</v>
      </c>
      <c r="U124" s="220"/>
      <c r="V124" s="252"/>
      <c r="W124" s="220"/>
      <c r="X124" s="220"/>
      <c r="Y124" s="252"/>
      <c r="Z124" s="220"/>
      <c r="AA124" s="252"/>
      <c r="AB124" s="368"/>
      <c r="AC124" s="369"/>
      <c r="AD124" s="369"/>
      <c r="AE124" s="369"/>
      <c r="AF124" s="369"/>
      <c r="AG124" s="369"/>
      <c r="AH124" s="369"/>
      <c r="AI124" s="369"/>
      <c r="AJ124" s="370"/>
      <c r="AK124" s="216" t="str">
        <f t="shared" si="4"/>
        <v/>
      </c>
      <c r="AL124" s="221"/>
    </row>
    <row r="125" spans="1:38" s="224" customFormat="1" ht="15.75" hidden="1" customHeight="1" x14ac:dyDescent="0.25">
      <c r="A125" s="186" t="str">
        <f>IF(+ASISTENCIA!A144="","",ASISTENCIA!A144)</f>
        <v/>
      </c>
      <c r="B125" s="14"/>
      <c r="C125" s="13"/>
      <c r="D125" s="156" t="str">
        <f>IF(+ASISTENCIA!D144="","",ASISTENCIA!D144)</f>
        <v/>
      </c>
      <c r="E125" s="151" t="str">
        <f>IF(+ASISTENCIA!E144="","",ASISTENCIA!E144)</f>
        <v/>
      </c>
      <c r="F125" s="159" t="str">
        <f>IF(+ASISTENCIA!F144="","",ASISTENCIA!F144)</f>
        <v/>
      </c>
      <c r="G125" s="159" t="str">
        <f>IF(+ASISTENCIA!G144="","",ASISTENCIA!G144)</f>
        <v/>
      </c>
      <c r="H125" s="152" t="str">
        <f>IF(+ASISTENCIA!H144="","",ASISTENCIA!H144)</f>
        <v/>
      </c>
      <c r="I125" s="248"/>
      <c r="J125" s="251">
        <f>ASISTENCIA!AQ144</f>
        <v>0</v>
      </c>
      <c r="K125" s="248"/>
      <c r="L125" s="220">
        <f>ASISTENCIA!AR144</f>
        <v>0</v>
      </c>
      <c r="M125" s="220">
        <f>ASISTENCIA!AS144</f>
        <v>0</v>
      </c>
      <c r="N125" s="220">
        <f>ASISTENCIA!AU144</f>
        <v>0</v>
      </c>
      <c r="O125" s="248"/>
      <c r="P125" s="220">
        <f>ASISTENCIA!AV144</f>
        <v>0</v>
      </c>
      <c r="Q125" s="248"/>
      <c r="R125" s="220">
        <f>ASISTENCIA!AT144</f>
        <v>0</v>
      </c>
      <c r="S125" s="252"/>
      <c r="T125" s="220">
        <f>ASISTENCIA!AW144</f>
        <v>0</v>
      </c>
      <c r="U125" s="220"/>
      <c r="V125" s="252"/>
      <c r="W125" s="220"/>
      <c r="X125" s="220"/>
      <c r="Y125" s="252"/>
      <c r="Z125" s="220"/>
      <c r="AA125" s="252"/>
      <c r="AB125" s="368"/>
      <c r="AC125" s="369"/>
      <c r="AD125" s="369"/>
      <c r="AE125" s="369"/>
      <c r="AF125" s="369"/>
      <c r="AG125" s="369"/>
      <c r="AH125" s="369"/>
      <c r="AI125" s="369"/>
      <c r="AJ125" s="370"/>
      <c r="AK125" s="216" t="str">
        <f t="shared" si="4"/>
        <v/>
      </c>
      <c r="AL125" s="221"/>
    </row>
    <row r="126" spans="1:38" s="224" customFormat="1" ht="15.75" hidden="1" customHeight="1" x14ac:dyDescent="0.25">
      <c r="A126" s="186" t="str">
        <f>IF(+ASISTENCIA!A145="","",ASISTENCIA!A145)</f>
        <v/>
      </c>
      <c r="B126" s="14"/>
      <c r="C126" s="13"/>
      <c r="D126" s="156" t="str">
        <f>IF(+ASISTENCIA!D145="","",ASISTENCIA!D145)</f>
        <v/>
      </c>
      <c r="E126" s="151" t="str">
        <f>IF(+ASISTENCIA!E145="","",ASISTENCIA!E145)</f>
        <v/>
      </c>
      <c r="F126" s="159" t="str">
        <f>IF(+ASISTENCIA!F145="","",ASISTENCIA!F145)</f>
        <v/>
      </c>
      <c r="G126" s="159" t="str">
        <f>IF(+ASISTENCIA!G145="","",ASISTENCIA!G145)</f>
        <v/>
      </c>
      <c r="H126" s="152" t="str">
        <f>IF(+ASISTENCIA!H145="","",ASISTENCIA!H145)</f>
        <v/>
      </c>
      <c r="I126" s="248"/>
      <c r="J126" s="251">
        <f>ASISTENCIA!AQ145</f>
        <v>0</v>
      </c>
      <c r="K126" s="248"/>
      <c r="L126" s="220">
        <f>ASISTENCIA!AR145</f>
        <v>0</v>
      </c>
      <c r="M126" s="220">
        <f>ASISTENCIA!AS145</f>
        <v>0</v>
      </c>
      <c r="N126" s="220">
        <f>ASISTENCIA!AU145</f>
        <v>0</v>
      </c>
      <c r="O126" s="248"/>
      <c r="P126" s="220">
        <f>ASISTENCIA!AV145</f>
        <v>0</v>
      </c>
      <c r="Q126" s="248"/>
      <c r="R126" s="220">
        <f>ASISTENCIA!AT145</f>
        <v>0</v>
      </c>
      <c r="S126" s="252"/>
      <c r="T126" s="220">
        <f>ASISTENCIA!AW145</f>
        <v>0</v>
      </c>
      <c r="U126" s="220"/>
      <c r="V126" s="252"/>
      <c r="W126" s="220"/>
      <c r="X126" s="220"/>
      <c r="Y126" s="252"/>
      <c r="Z126" s="220"/>
      <c r="AA126" s="252"/>
      <c r="AB126" s="368"/>
      <c r="AC126" s="369"/>
      <c r="AD126" s="369"/>
      <c r="AE126" s="369"/>
      <c r="AF126" s="369"/>
      <c r="AG126" s="369"/>
      <c r="AH126" s="369"/>
      <c r="AI126" s="369"/>
      <c r="AJ126" s="370"/>
      <c r="AK126" s="216" t="str">
        <f t="shared" si="4"/>
        <v/>
      </c>
      <c r="AL126" s="221"/>
    </row>
    <row r="127" spans="1:38" s="224" customFormat="1" ht="15.75" hidden="1" customHeight="1" x14ac:dyDescent="0.25">
      <c r="A127" s="186" t="str">
        <f>IF(+ASISTENCIA!A146="","",ASISTENCIA!A146)</f>
        <v/>
      </c>
      <c r="B127" s="14"/>
      <c r="C127" s="13"/>
      <c r="D127" s="156" t="str">
        <f>IF(+ASISTENCIA!D146="","",ASISTENCIA!D146)</f>
        <v/>
      </c>
      <c r="E127" s="151" t="str">
        <f>IF(+ASISTENCIA!E146="","",ASISTENCIA!E146)</f>
        <v/>
      </c>
      <c r="F127" s="159" t="str">
        <f>IF(+ASISTENCIA!F146="","",ASISTENCIA!F146)</f>
        <v/>
      </c>
      <c r="G127" s="159" t="str">
        <f>IF(+ASISTENCIA!G146="","",ASISTENCIA!G146)</f>
        <v/>
      </c>
      <c r="H127" s="152" t="str">
        <f>IF(+ASISTENCIA!H146="","",ASISTENCIA!H146)</f>
        <v/>
      </c>
      <c r="I127" s="248"/>
      <c r="J127" s="251">
        <f>ASISTENCIA!AQ146</f>
        <v>0</v>
      </c>
      <c r="K127" s="248"/>
      <c r="L127" s="220">
        <f>ASISTENCIA!AR146</f>
        <v>0</v>
      </c>
      <c r="M127" s="220">
        <f>ASISTENCIA!AS146</f>
        <v>0</v>
      </c>
      <c r="N127" s="220">
        <f>ASISTENCIA!AU146</f>
        <v>0</v>
      </c>
      <c r="O127" s="248"/>
      <c r="P127" s="220">
        <f>ASISTENCIA!AV146</f>
        <v>0</v>
      </c>
      <c r="Q127" s="248"/>
      <c r="R127" s="220">
        <f>ASISTENCIA!AT146</f>
        <v>0</v>
      </c>
      <c r="S127" s="252"/>
      <c r="T127" s="220">
        <f>ASISTENCIA!AW146</f>
        <v>0</v>
      </c>
      <c r="U127" s="220"/>
      <c r="V127" s="252"/>
      <c r="W127" s="220"/>
      <c r="X127" s="220"/>
      <c r="Y127" s="252"/>
      <c r="Z127" s="220"/>
      <c r="AA127" s="252"/>
      <c r="AB127" s="368"/>
      <c r="AC127" s="369"/>
      <c r="AD127" s="369"/>
      <c r="AE127" s="369"/>
      <c r="AF127" s="369"/>
      <c r="AG127" s="369"/>
      <c r="AH127" s="369"/>
      <c r="AI127" s="369"/>
      <c r="AJ127" s="370"/>
      <c r="AK127" s="216" t="str">
        <f t="shared" si="4"/>
        <v/>
      </c>
      <c r="AL127" s="221"/>
    </row>
    <row r="128" spans="1:38" s="224" customFormat="1" ht="15.75" hidden="1" customHeight="1" x14ac:dyDescent="0.25">
      <c r="A128" s="186" t="str">
        <f>IF(+ASISTENCIA!A147="","",ASISTENCIA!A147)</f>
        <v/>
      </c>
      <c r="B128" s="14"/>
      <c r="C128" s="13"/>
      <c r="D128" s="156" t="str">
        <f>IF(+ASISTENCIA!D147="","",ASISTENCIA!D147)</f>
        <v/>
      </c>
      <c r="E128" s="151" t="str">
        <f>IF(+ASISTENCIA!E147="","",ASISTENCIA!E147)</f>
        <v/>
      </c>
      <c r="F128" s="159" t="str">
        <f>IF(+ASISTENCIA!F147="","",ASISTENCIA!F147)</f>
        <v/>
      </c>
      <c r="G128" s="159" t="str">
        <f>IF(+ASISTENCIA!G147="","",ASISTENCIA!G147)</f>
        <v/>
      </c>
      <c r="H128" s="152" t="str">
        <f>IF(+ASISTENCIA!H147="","",ASISTENCIA!H147)</f>
        <v/>
      </c>
      <c r="I128" s="248"/>
      <c r="J128" s="251">
        <f>ASISTENCIA!AQ147</f>
        <v>0</v>
      </c>
      <c r="K128" s="248"/>
      <c r="L128" s="220">
        <f>ASISTENCIA!AR147</f>
        <v>0</v>
      </c>
      <c r="M128" s="220">
        <f>ASISTENCIA!AS147</f>
        <v>0</v>
      </c>
      <c r="N128" s="220">
        <f>ASISTENCIA!AU147</f>
        <v>0</v>
      </c>
      <c r="O128" s="248"/>
      <c r="P128" s="220">
        <f>ASISTENCIA!AV147</f>
        <v>0</v>
      </c>
      <c r="Q128" s="248"/>
      <c r="R128" s="220">
        <f>ASISTENCIA!AT147</f>
        <v>0</v>
      </c>
      <c r="S128" s="252"/>
      <c r="T128" s="220">
        <f>ASISTENCIA!AW147</f>
        <v>0</v>
      </c>
      <c r="U128" s="220"/>
      <c r="V128" s="252"/>
      <c r="W128" s="220"/>
      <c r="X128" s="220"/>
      <c r="Y128" s="252"/>
      <c r="Z128" s="220"/>
      <c r="AA128" s="252"/>
      <c r="AB128" s="368"/>
      <c r="AC128" s="369"/>
      <c r="AD128" s="369"/>
      <c r="AE128" s="369"/>
      <c r="AF128" s="369"/>
      <c r="AG128" s="369"/>
      <c r="AH128" s="369"/>
      <c r="AI128" s="369"/>
      <c r="AJ128" s="370"/>
      <c r="AK128" s="216" t="str">
        <f t="shared" si="4"/>
        <v/>
      </c>
      <c r="AL128" s="221"/>
    </row>
    <row r="129" spans="1:38" s="224" customFormat="1" ht="15.75" hidden="1" customHeight="1" x14ac:dyDescent="0.25">
      <c r="A129" s="186" t="str">
        <f>IF(+ASISTENCIA!A148="","",ASISTENCIA!A148)</f>
        <v/>
      </c>
      <c r="B129" s="14"/>
      <c r="C129" s="13"/>
      <c r="D129" s="156" t="str">
        <f>IF(+ASISTENCIA!D148="","",ASISTENCIA!D148)</f>
        <v/>
      </c>
      <c r="E129" s="151" t="str">
        <f>IF(+ASISTENCIA!E148="","",ASISTENCIA!E148)</f>
        <v/>
      </c>
      <c r="F129" s="159" t="str">
        <f>IF(+ASISTENCIA!F148="","",ASISTENCIA!F148)</f>
        <v/>
      </c>
      <c r="G129" s="159" t="str">
        <f>IF(+ASISTENCIA!G148="","",ASISTENCIA!G148)</f>
        <v/>
      </c>
      <c r="H129" s="152" t="str">
        <f>IF(+ASISTENCIA!H148="","",ASISTENCIA!H148)</f>
        <v/>
      </c>
      <c r="I129" s="248"/>
      <c r="J129" s="251">
        <f>ASISTENCIA!AQ148</f>
        <v>0</v>
      </c>
      <c r="K129" s="248"/>
      <c r="L129" s="220">
        <f>ASISTENCIA!AR148</f>
        <v>0</v>
      </c>
      <c r="M129" s="220">
        <f>ASISTENCIA!AS148</f>
        <v>0</v>
      </c>
      <c r="N129" s="220">
        <f>ASISTENCIA!AU148</f>
        <v>0</v>
      </c>
      <c r="O129" s="248"/>
      <c r="P129" s="220">
        <f>ASISTENCIA!AV148</f>
        <v>0</v>
      </c>
      <c r="Q129" s="248"/>
      <c r="R129" s="220">
        <f>ASISTENCIA!AT148</f>
        <v>0</v>
      </c>
      <c r="S129" s="252"/>
      <c r="T129" s="220">
        <f>ASISTENCIA!AW148</f>
        <v>0</v>
      </c>
      <c r="U129" s="220"/>
      <c r="V129" s="252"/>
      <c r="W129" s="220"/>
      <c r="X129" s="220"/>
      <c r="Y129" s="252"/>
      <c r="Z129" s="220"/>
      <c r="AA129" s="252"/>
      <c r="AB129" s="368"/>
      <c r="AC129" s="369"/>
      <c r="AD129" s="369"/>
      <c r="AE129" s="369"/>
      <c r="AF129" s="369"/>
      <c r="AG129" s="369"/>
      <c r="AH129" s="369"/>
      <c r="AI129" s="369"/>
      <c r="AJ129" s="370"/>
      <c r="AK129" s="216" t="str">
        <f t="shared" si="4"/>
        <v/>
      </c>
      <c r="AL129" s="221"/>
    </row>
    <row r="130" spans="1:38" s="224" customFormat="1" ht="15.75" hidden="1" customHeight="1" x14ac:dyDescent="0.25">
      <c r="A130" s="186" t="str">
        <f>IF(+ASISTENCIA!A149="","",ASISTENCIA!A149)</f>
        <v/>
      </c>
      <c r="B130" s="14"/>
      <c r="C130" s="13"/>
      <c r="D130" s="156" t="str">
        <f>IF(+ASISTENCIA!D149="","",ASISTENCIA!D149)</f>
        <v/>
      </c>
      <c r="E130" s="151" t="str">
        <f>IF(+ASISTENCIA!E149="","",ASISTENCIA!E149)</f>
        <v/>
      </c>
      <c r="F130" s="159" t="str">
        <f>IF(+ASISTENCIA!F149="","",ASISTENCIA!F149)</f>
        <v/>
      </c>
      <c r="G130" s="159" t="str">
        <f>IF(+ASISTENCIA!G149="","",ASISTENCIA!G149)</f>
        <v/>
      </c>
      <c r="H130" s="152" t="str">
        <f>IF(+ASISTENCIA!H149="","",ASISTENCIA!H149)</f>
        <v/>
      </c>
      <c r="I130" s="248"/>
      <c r="J130" s="251">
        <f>ASISTENCIA!AQ149</f>
        <v>0</v>
      </c>
      <c r="K130" s="248"/>
      <c r="L130" s="220">
        <f>ASISTENCIA!AR149</f>
        <v>0</v>
      </c>
      <c r="M130" s="220">
        <f>ASISTENCIA!AS149</f>
        <v>0</v>
      </c>
      <c r="N130" s="220">
        <f>ASISTENCIA!AU149</f>
        <v>0</v>
      </c>
      <c r="O130" s="248"/>
      <c r="P130" s="220">
        <f>ASISTENCIA!AV149</f>
        <v>0</v>
      </c>
      <c r="Q130" s="248"/>
      <c r="R130" s="220">
        <f>ASISTENCIA!AT149</f>
        <v>0</v>
      </c>
      <c r="S130" s="252"/>
      <c r="T130" s="220">
        <f>ASISTENCIA!AW149</f>
        <v>0</v>
      </c>
      <c r="U130" s="220"/>
      <c r="V130" s="252"/>
      <c r="W130" s="220"/>
      <c r="X130" s="220"/>
      <c r="Y130" s="252"/>
      <c r="Z130" s="220"/>
      <c r="AA130" s="252"/>
      <c r="AB130" s="368"/>
      <c r="AC130" s="369"/>
      <c r="AD130" s="369"/>
      <c r="AE130" s="369"/>
      <c r="AF130" s="369"/>
      <c r="AG130" s="369"/>
      <c r="AH130" s="369"/>
      <c r="AI130" s="369"/>
      <c r="AJ130" s="370"/>
      <c r="AK130" s="216" t="str">
        <f t="shared" si="4"/>
        <v/>
      </c>
      <c r="AL130" s="221"/>
    </row>
    <row r="131" spans="1:38" s="224" customFormat="1" ht="15.75" hidden="1" customHeight="1" x14ac:dyDescent="0.25">
      <c r="A131" s="186" t="str">
        <f>IF(+ASISTENCIA!A150="","",ASISTENCIA!A150)</f>
        <v/>
      </c>
      <c r="B131" s="14"/>
      <c r="C131" s="13"/>
      <c r="D131" s="156" t="str">
        <f>IF(+ASISTENCIA!D150="","",ASISTENCIA!D150)</f>
        <v/>
      </c>
      <c r="E131" s="151" t="str">
        <f>IF(+ASISTENCIA!E150="","",ASISTENCIA!E150)</f>
        <v/>
      </c>
      <c r="F131" s="159" t="str">
        <f>IF(+ASISTENCIA!F150="","",ASISTENCIA!F150)</f>
        <v/>
      </c>
      <c r="G131" s="159" t="str">
        <f>IF(+ASISTENCIA!G150="","",ASISTENCIA!G150)</f>
        <v/>
      </c>
      <c r="H131" s="152" t="str">
        <f>IF(+ASISTENCIA!H150="","",ASISTENCIA!H150)</f>
        <v/>
      </c>
      <c r="I131" s="248"/>
      <c r="J131" s="251">
        <f>ASISTENCIA!AQ150</f>
        <v>0</v>
      </c>
      <c r="K131" s="248"/>
      <c r="L131" s="220">
        <f>ASISTENCIA!AR150</f>
        <v>0</v>
      </c>
      <c r="M131" s="220">
        <f>ASISTENCIA!AS150</f>
        <v>0</v>
      </c>
      <c r="N131" s="220">
        <f>ASISTENCIA!AU150</f>
        <v>0</v>
      </c>
      <c r="O131" s="248"/>
      <c r="P131" s="220">
        <f>ASISTENCIA!AV150</f>
        <v>0</v>
      </c>
      <c r="Q131" s="248"/>
      <c r="R131" s="220">
        <f>ASISTENCIA!AT150</f>
        <v>0</v>
      </c>
      <c r="S131" s="252"/>
      <c r="T131" s="220">
        <f>ASISTENCIA!AW150</f>
        <v>0</v>
      </c>
      <c r="U131" s="220"/>
      <c r="V131" s="252"/>
      <c r="W131" s="220"/>
      <c r="X131" s="220"/>
      <c r="Y131" s="252"/>
      <c r="Z131" s="220"/>
      <c r="AA131" s="252"/>
      <c r="AB131" s="368"/>
      <c r="AC131" s="369"/>
      <c r="AD131" s="369"/>
      <c r="AE131" s="369"/>
      <c r="AF131" s="369"/>
      <c r="AG131" s="369"/>
      <c r="AH131" s="369"/>
      <c r="AI131" s="369"/>
      <c r="AJ131" s="370"/>
      <c r="AK131" s="216" t="str">
        <f t="shared" si="4"/>
        <v/>
      </c>
      <c r="AL131" s="221"/>
    </row>
    <row r="132" spans="1:38" s="224" customFormat="1" ht="15.75" hidden="1" customHeight="1" x14ac:dyDescent="0.25">
      <c r="A132" s="186" t="str">
        <f>IF(+ASISTENCIA!A151="","",ASISTENCIA!A151)</f>
        <v/>
      </c>
      <c r="B132" s="14"/>
      <c r="C132" s="13"/>
      <c r="D132" s="156" t="str">
        <f>IF(+ASISTENCIA!D151="","",ASISTENCIA!D151)</f>
        <v/>
      </c>
      <c r="E132" s="151" t="str">
        <f>IF(+ASISTENCIA!E151="","",ASISTENCIA!E151)</f>
        <v/>
      </c>
      <c r="F132" s="159" t="str">
        <f>IF(+ASISTENCIA!F151="","",ASISTENCIA!F151)</f>
        <v/>
      </c>
      <c r="G132" s="159" t="str">
        <f>IF(+ASISTENCIA!G151="","",ASISTENCIA!G151)</f>
        <v/>
      </c>
      <c r="H132" s="152" t="str">
        <f>IF(+ASISTENCIA!H151="","",ASISTENCIA!H151)</f>
        <v/>
      </c>
      <c r="I132" s="248"/>
      <c r="J132" s="251">
        <f>ASISTENCIA!AQ151</f>
        <v>0</v>
      </c>
      <c r="K132" s="248"/>
      <c r="L132" s="220">
        <f>ASISTENCIA!AR151</f>
        <v>0</v>
      </c>
      <c r="M132" s="220">
        <f>ASISTENCIA!AS151</f>
        <v>0</v>
      </c>
      <c r="N132" s="220">
        <f>ASISTENCIA!AU151</f>
        <v>0</v>
      </c>
      <c r="O132" s="248"/>
      <c r="P132" s="220">
        <f>ASISTENCIA!AV151</f>
        <v>0</v>
      </c>
      <c r="Q132" s="248"/>
      <c r="R132" s="220">
        <f>ASISTENCIA!AT151</f>
        <v>0</v>
      </c>
      <c r="S132" s="252"/>
      <c r="T132" s="220">
        <f>ASISTENCIA!AW151</f>
        <v>0</v>
      </c>
      <c r="U132" s="220"/>
      <c r="V132" s="252"/>
      <c r="W132" s="220"/>
      <c r="X132" s="220"/>
      <c r="Y132" s="252"/>
      <c r="Z132" s="220"/>
      <c r="AA132" s="252"/>
      <c r="AB132" s="368"/>
      <c r="AC132" s="369"/>
      <c r="AD132" s="369"/>
      <c r="AE132" s="369"/>
      <c r="AF132" s="369"/>
      <c r="AG132" s="369"/>
      <c r="AH132" s="369"/>
      <c r="AI132" s="369"/>
      <c r="AJ132" s="370"/>
      <c r="AK132" s="216" t="str">
        <f t="shared" si="4"/>
        <v/>
      </c>
      <c r="AL132" s="221"/>
    </row>
    <row r="133" spans="1:38" s="224" customFormat="1" ht="15.75" hidden="1" customHeight="1" x14ac:dyDescent="0.25">
      <c r="A133" s="186" t="str">
        <f>IF(+ASISTENCIA!A152="","",ASISTENCIA!A152)</f>
        <v/>
      </c>
      <c r="B133" s="14"/>
      <c r="C133" s="13"/>
      <c r="D133" s="156" t="str">
        <f>IF(+ASISTENCIA!D152="","",ASISTENCIA!D152)</f>
        <v/>
      </c>
      <c r="E133" s="151" t="str">
        <f>IF(+ASISTENCIA!E152="","",ASISTENCIA!E152)</f>
        <v/>
      </c>
      <c r="F133" s="159" t="str">
        <f>IF(+ASISTENCIA!F152="","",ASISTENCIA!F152)</f>
        <v/>
      </c>
      <c r="G133" s="159" t="str">
        <f>IF(+ASISTENCIA!G152="","",ASISTENCIA!G152)</f>
        <v/>
      </c>
      <c r="H133" s="152" t="str">
        <f>IF(+ASISTENCIA!H152="","",ASISTENCIA!H152)</f>
        <v/>
      </c>
      <c r="I133" s="248"/>
      <c r="J133" s="251">
        <f>ASISTENCIA!AQ152</f>
        <v>0</v>
      </c>
      <c r="K133" s="248"/>
      <c r="L133" s="220">
        <f>ASISTENCIA!AR152</f>
        <v>0</v>
      </c>
      <c r="M133" s="220">
        <f>ASISTENCIA!AS152</f>
        <v>0</v>
      </c>
      <c r="N133" s="220">
        <f>ASISTENCIA!AU152</f>
        <v>0</v>
      </c>
      <c r="O133" s="248"/>
      <c r="P133" s="220">
        <f>ASISTENCIA!AV152</f>
        <v>0</v>
      </c>
      <c r="Q133" s="248"/>
      <c r="R133" s="220">
        <f>ASISTENCIA!AT152</f>
        <v>0</v>
      </c>
      <c r="S133" s="252"/>
      <c r="T133" s="220">
        <f>ASISTENCIA!AW152</f>
        <v>0</v>
      </c>
      <c r="U133" s="220"/>
      <c r="V133" s="252"/>
      <c r="W133" s="220"/>
      <c r="X133" s="220"/>
      <c r="Y133" s="252"/>
      <c r="Z133" s="220"/>
      <c r="AA133" s="252"/>
      <c r="AB133" s="368"/>
      <c r="AC133" s="369"/>
      <c r="AD133" s="369"/>
      <c r="AE133" s="369"/>
      <c r="AF133" s="369"/>
      <c r="AG133" s="369"/>
      <c r="AH133" s="369"/>
      <c r="AI133" s="369"/>
      <c r="AJ133" s="370"/>
      <c r="AK133" s="216" t="str">
        <f t="shared" si="4"/>
        <v/>
      </c>
      <c r="AL133" s="221"/>
    </row>
    <row r="134" spans="1:38" s="224" customFormat="1" ht="15.75" hidden="1" customHeight="1" x14ac:dyDescent="0.25">
      <c r="A134" s="186" t="str">
        <f>IF(+ASISTENCIA!A153="","",ASISTENCIA!A153)</f>
        <v/>
      </c>
      <c r="B134" s="14"/>
      <c r="C134" s="13"/>
      <c r="D134" s="156" t="str">
        <f>IF(+ASISTENCIA!D153="","",ASISTENCIA!D153)</f>
        <v/>
      </c>
      <c r="E134" s="151" t="str">
        <f>IF(+ASISTENCIA!E153="","",ASISTENCIA!E153)</f>
        <v/>
      </c>
      <c r="F134" s="159" t="str">
        <f>IF(+ASISTENCIA!F153="","",ASISTENCIA!F153)</f>
        <v/>
      </c>
      <c r="G134" s="159" t="str">
        <f>IF(+ASISTENCIA!G153="","",ASISTENCIA!G153)</f>
        <v/>
      </c>
      <c r="H134" s="152" t="str">
        <f>IF(+ASISTENCIA!H153="","",ASISTENCIA!H153)</f>
        <v/>
      </c>
      <c r="I134" s="248"/>
      <c r="J134" s="251">
        <f>ASISTENCIA!AQ153</f>
        <v>0</v>
      </c>
      <c r="K134" s="248"/>
      <c r="L134" s="220">
        <f>ASISTENCIA!AR153</f>
        <v>0</v>
      </c>
      <c r="M134" s="220">
        <f>ASISTENCIA!AS153</f>
        <v>0</v>
      </c>
      <c r="N134" s="220">
        <f>ASISTENCIA!AU153</f>
        <v>0</v>
      </c>
      <c r="O134" s="248"/>
      <c r="P134" s="220">
        <f>ASISTENCIA!AV153</f>
        <v>0</v>
      </c>
      <c r="Q134" s="248"/>
      <c r="R134" s="220">
        <f>ASISTENCIA!AT153</f>
        <v>0</v>
      </c>
      <c r="S134" s="252"/>
      <c r="T134" s="220">
        <f>ASISTENCIA!AW153</f>
        <v>0</v>
      </c>
      <c r="U134" s="220"/>
      <c r="V134" s="252"/>
      <c r="W134" s="220"/>
      <c r="X134" s="220"/>
      <c r="Y134" s="252"/>
      <c r="Z134" s="220"/>
      <c r="AA134" s="252"/>
      <c r="AB134" s="368"/>
      <c r="AC134" s="369"/>
      <c r="AD134" s="369"/>
      <c r="AE134" s="369"/>
      <c r="AF134" s="369"/>
      <c r="AG134" s="369"/>
      <c r="AH134" s="369"/>
      <c r="AI134" s="369"/>
      <c r="AJ134" s="370"/>
      <c r="AK134" s="216" t="str">
        <f t="shared" si="4"/>
        <v/>
      </c>
      <c r="AL134" s="221"/>
    </row>
    <row r="135" spans="1:38" s="224" customFormat="1" ht="15.75" hidden="1" customHeight="1" x14ac:dyDescent="0.25">
      <c r="A135" s="186" t="str">
        <f>IF(+ASISTENCIA!A154="","",ASISTENCIA!A154)</f>
        <v/>
      </c>
      <c r="B135" s="14"/>
      <c r="C135" s="13"/>
      <c r="D135" s="156" t="str">
        <f>IF(+ASISTENCIA!D154="","",ASISTENCIA!D154)</f>
        <v/>
      </c>
      <c r="E135" s="151" t="str">
        <f>IF(+ASISTENCIA!E154="","",ASISTENCIA!E154)</f>
        <v/>
      </c>
      <c r="F135" s="159" t="str">
        <f>IF(+ASISTENCIA!F154="","",ASISTENCIA!F154)</f>
        <v/>
      </c>
      <c r="G135" s="159" t="str">
        <f>IF(+ASISTENCIA!G154="","",ASISTENCIA!G154)</f>
        <v/>
      </c>
      <c r="H135" s="152" t="str">
        <f>IF(+ASISTENCIA!H154="","",ASISTENCIA!H154)</f>
        <v/>
      </c>
      <c r="I135" s="248"/>
      <c r="J135" s="251">
        <f>ASISTENCIA!AQ154</f>
        <v>0</v>
      </c>
      <c r="K135" s="248"/>
      <c r="L135" s="220">
        <f>ASISTENCIA!AR154</f>
        <v>0</v>
      </c>
      <c r="M135" s="220">
        <f>ASISTENCIA!AS154</f>
        <v>0</v>
      </c>
      <c r="N135" s="220">
        <f>ASISTENCIA!AU154</f>
        <v>0</v>
      </c>
      <c r="O135" s="248"/>
      <c r="P135" s="220">
        <f>ASISTENCIA!AV154</f>
        <v>0</v>
      </c>
      <c r="Q135" s="248"/>
      <c r="R135" s="220">
        <f>ASISTENCIA!AT154</f>
        <v>0</v>
      </c>
      <c r="S135" s="252"/>
      <c r="T135" s="220">
        <f>ASISTENCIA!AW154</f>
        <v>0</v>
      </c>
      <c r="U135" s="220"/>
      <c r="V135" s="252"/>
      <c r="W135" s="220"/>
      <c r="X135" s="220"/>
      <c r="Y135" s="252"/>
      <c r="Z135" s="220"/>
      <c r="AA135" s="252"/>
      <c r="AB135" s="368"/>
      <c r="AC135" s="369"/>
      <c r="AD135" s="369"/>
      <c r="AE135" s="369"/>
      <c r="AF135" s="369"/>
      <c r="AG135" s="369"/>
      <c r="AH135" s="369"/>
      <c r="AI135" s="369"/>
      <c r="AJ135" s="370"/>
      <c r="AK135" s="216" t="str">
        <f t="shared" si="4"/>
        <v/>
      </c>
      <c r="AL135" s="221"/>
    </row>
    <row r="136" spans="1:38" s="224" customFormat="1" ht="15.75" hidden="1" customHeight="1" x14ac:dyDescent="0.25">
      <c r="A136" s="186" t="str">
        <f>IF(+ASISTENCIA!A155="","",ASISTENCIA!A155)</f>
        <v/>
      </c>
      <c r="B136" s="14"/>
      <c r="C136" s="13"/>
      <c r="D136" s="156" t="str">
        <f>IF(+ASISTENCIA!D155="","",ASISTENCIA!D155)</f>
        <v/>
      </c>
      <c r="E136" s="151" t="str">
        <f>IF(+ASISTENCIA!E155="","",ASISTENCIA!E155)</f>
        <v/>
      </c>
      <c r="F136" s="159" t="str">
        <f>IF(+ASISTENCIA!F155="","",ASISTENCIA!F155)</f>
        <v/>
      </c>
      <c r="G136" s="159" t="str">
        <f>IF(+ASISTENCIA!G155="","",ASISTENCIA!G155)</f>
        <v/>
      </c>
      <c r="H136" s="152" t="str">
        <f>IF(+ASISTENCIA!H155="","",ASISTENCIA!H155)</f>
        <v/>
      </c>
      <c r="I136" s="248"/>
      <c r="J136" s="251">
        <f>ASISTENCIA!AQ155</f>
        <v>0</v>
      </c>
      <c r="K136" s="248"/>
      <c r="L136" s="220">
        <f>ASISTENCIA!AR155</f>
        <v>0</v>
      </c>
      <c r="M136" s="220">
        <f>ASISTENCIA!AS155</f>
        <v>0</v>
      </c>
      <c r="N136" s="220">
        <f>ASISTENCIA!AU155</f>
        <v>0</v>
      </c>
      <c r="O136" s="248"/>
      <c r="P136" s="220">
        <f>ASISTENCIA!AV155</f>
        <v>0</v>
      </c>
      <c r="Q136" s="248"/>
      <c r="R136" s="220">
        <f>ASISTENCIA!AT155</f>
        <v>0</v>
      </c>
      <c r="S136" s="252"/>
      <c r="T136" s="220">
        <f>ASISTENCIA!AW155</f>
        <v>0</v>
      </c>
      <c r="U136" s="220"/>
      <c r="V136" s="252"/>
      <c r="W136" s="220"/>
      <c r="X136" s="220"/>
      <c r="Y136" s="252"/>
      <c r="Z136" s="220"/>
      <c r="AA136" s="252"/>
      <c r="AB136" s="368"/>
      <c r="AC136" s="369"/>
      <c r="AD136" s="369"/>
      <c r="AE136" s="369"/>
      <c r="AF136" s="369"/>
      <c r="AG136" s="369"/>
      <c r="AH136" s="369"/>
      <c r="AI136" s="369"/>
      <c r="AJ136" s="370"/>
      <c r="AK136" s="216" t="str">
        <f t="shared" si="4"/>
        <v/>
      </c>
      <c r="AL136" s="221"/>
    </row>
    <row r="137" spans="1:38" s="224" customFormat="1" ht="15.75" hidden="1" customHeight="1" x14ac:dyDescent="0.25">
      <c r="A137" s="186" t="str">
        <f>IF(+ASISTENCIA!A156="","",ASISTENCIA!A156)</f>
        <v/>
      </c>
      <c r="B137" s="14"/>
      <c r="C137" s="13"/>
      <c r="D137" s="156" t="str">
        <f>IF(+ASISTENCIA!D156="","",ASISTENCIA!D156)</f>
        <v/>
      </c>
      <c r="E137" s="151" t="str">
        <f>IF(+ASISTENCIA!E156="","",ASISTENCIA!E156)</f>
        <v/>
      </c>
      <c r="F137" s="159" t="str">
        <f>IF(+ASISTENCIA!F156="","",ASISTENCIA!F156)</f>
        <v/>
      </c>
      <c r="G137" s="159" t="str">
        <f>IF(+ASISTENCIA!G156="","",ASISTENCIA!G156)</f>
        <v/>
      </c>
      <c r="H137" s="152" t="str">
        <f>IF(+ASISTENCIA!H156="","",ASISTENCIA!H156)</f>
        <v/>
      </c>
      <c r="I137" s="248"/>
      <c r="J137" s="251">
        <f>ASISTENCIA!AQ156</f>
        <v>0</v>
      </c>
      <c r="K137" s="248"/>
      <c r="L137" s="220">
        <f>ASISTENCIA!AR156</f>
        <v>0</v>
      </c>
      <c r="M137" s="220">
        <f>ASISTENCIA!AS156</f>
        <v>0</v>
      </c>
      <c r="N137" s="220">
        <f>ASISTENCIA!AU156</f>
        <v>0</v>
      </c>
      <c r="O137" s="248"/>
      <c r="P137" s="220">
        <f>ASISTENCIA!AV156</f>
        <v>0</v>
      </c>
      <c r="Q137" s="248"/>
      <c r="R137" s="220">
        <f>ASISTENCIA!AT156</f>
        <v>0</v>
      </c>
      <c r="S137" s="252"/>
      <c r="T137" s="220">
        <f>ASISTENCIA!AW156</f>
        <v>0</v>
      </c>
      <c r="U137" s="220"/>
      <c r="V137" s="252"/>
      <c r="W137" s="220"/>
      <c r="X137" s="220"/>
      <c r="Y137" s="252"/>
      <c r="Z137" s="220"/>
      <c r="AA137" s="252"/>
      <c r="AB137" s="368"/>
      <c r="AC137" s="369"/>
      <c r="AD137" s="369"/>
      <c r="AE137" s="369"/>
      <c r="AF137" s="369"/>
      <c r="AG137" s="369"/>
      <c r="AH137" s="369"/>
      <c r="AI137" s="369"/>
      <c r="AJ137" s="370"/>
      <c r="AK137" s="216" t="str">
        <f t="shared" si="4"/>
        <v/>
      </c>
      <c r="AL137" s="221"/>
    </row>
    <row r="138" spans="1:38" s="224" customFormat="1" ht="15.75" hidden="1" customHeight="1" x14ac:dyDescent="0.25">
      <c r="A138" s="186" t="str">
        <f>IF(+ASISTENCIA!A157="","",ASISTENCIA!A157)</f>
        <v/>
      </c>
      <c r="B138" s="14"/>
      <c r="C138" s="13"/>
      <c r="D138" s="156" t="str">
        <f>IF(+ASISTENCIA!D157="","",ASISTENCIA!D157)</f>
        <v/>
      </c>
      <c r="E138" s="151" t="str">
        <f>IF(+ASISTENCIA!E157="","",ASISTENCIA!E157)</f>
        <v/>
      </c>
      <c r="F138" s="159" t="str">
        <f>IF(+ASISTENCIA!F157="","",ASISTENCIA!F157)</f>
        <v/>
      </c>
      <c r="G138" s="159" t="str">
        <f>IF(+ASISTENCIA!G157="","",ASISTENCIA!G157)</f>
        <v/>
      </c>
      <c r="H138" s="152" t="str">
        <f>IF(+ASISTENCIA!H157="","",ASISTENCIA!H157)</f>
        <v/>
      </c>
      <c r="I138" s="248"/>
      <c r="J138" s="251">
        <f>ASISTENCIA!AQ157</f>
        <v>0</v>
      </c>
      <c r="K138" s="248"/>
      <c r="L138" s="220">
        <f>ASISTENCIA!AR157</f>
        <v>0</v>
      </c>
      <c r="M138" s="220">
        <f>ASISTENCIA!AS157</f>
        <v>0</v>
      </c>
      <c r="N138" s="220">
        <f>ASISTENCIA!AU157</f>
        <v>0</v>
      </c>
      <c r="O138" s="248"/>
      <c r="P138" s="220">
        <f>ASISTENCIA!AV157</f>
        <v>0</v>
      </c>
      <c r="Q138" s="248"/>
      <c r="R138" s="220">
        <f>ASISTENCIA!AT157</f>
        <v>0</v>
      </c>
      <c r="S138" s="252"/>
      <c r="T138" s="220">
        <f>ASISTENCIA!AW157</f>
        <v>0</v>
      </c>
      <c r="U138" s="220"/>
      <c r="V138" s="252"/>
      <c r="W138" s="220"/>
      <c r="X138" s="220"/>
      <c r="Y138" s="252"/>
      <c r="Z138" s="220"/>
      <c r="AA138" s="252"/>
      <c r="AB138" s="368"/>
      <c r="AC138" s="369"/>
      <c r="AD138" s="369"/>
      <c r="AE138" s="369"/>
      <c r="AF138" s="369"/>
      <c r="AG138" s="369"/>
      <c r="AH138" s="369"/>
      <c r="AI138" s="369"/>
      <c r="AJ138" s="370"/>
      <c r="AK138" s="216" t="str">
        <f t="shared" si="4"/>
        <v/>
      </c>
      <c r="AL138" s="221"/>
    </row>
    <row r="139" spans="1:38" s="224" customFormat="1" ht="15.75" hidden="1" customHeight="1" x14ac:dyDescent="0.25">
      <c r="A139" s="186" t="str">
        <f>IF(+ASISTENCIA!A158="","",ASISTENCIA!A158)</f>
        <v/>
      </c>
      <c r="B139" s="14"/>
      <c r="C139" s="13"/>
      <c r="D139" s="156" t="str">
        <f>IF(+ASISTENCIA!D158="","",ASISTENCIA!D158)</f>
        <v/>
      </c>
      <c r="E139" s="151" t="str">
        <f>IF(+ASISTENCIA!E158="","",ASISTENCIA!E158)</f>
        <v/>
      </c>
      <c r="F139" s="159" t="str">
        <f>IF(+ASISTENCIA!F158="","",ASISTENCIA!F158)</f>
        <v/>
      </c>
      <c r="G139" s="159" t="str">
        <f>IF(+ASISTENCIA!G158="","",ASISTENCIA!G158)</f>
        <v/>
      </c>
      <c r="H139" s="152" t="str">
        <f>IF(+ASISTENCIA!H158="","",ASISTENCIA!H158)</f>
        <v/>
      </c>
      <c r="I139" s="248"/>
      <c r="J139" s="251">
        <f>ASISTENCIA!AQ158</f>
        <v>0</v>
      </c>
      <c r="K139" s="248"/>
      <c r="L139" s="220">
        <f>ASISTENCIA!AR158</f>
        <v>0</v>
      </c>
      <c r="M139" s="220">
        <f>ASISTENCIA!AS158</f>
        <v>0</v>
      </c>
      <c r="N139" s="220">
        <f>ASISTENCIA!AU158</f>
        <v>0</v>
      </c>
      <c r="O139" s="248"/>
      <c r="P139" s="220">
        <f>ASISTENCIA!AV158</f>
        <v>0</v>
      </c>
      <c r="Q139" s="248"/>
      <c r="R139" s="220">
        <f>ASISTENCIA!AT158</f>
        <v>0</v>
      </c>
      <c r="S139" s="252"/>
      <c r="T139" s="220">
        <f>ASISTENCIA!AW158</f>
        <v>0</v>
      </c>
      <c r="U139" s="220"/>
      <c r="V139" s="252"/>
      <c r="W139" s="220"/>
      <c r="X139" s="220"/>
      <c r="Y139" s="252"/>
      <c r="Z139" s="220"/>
      <c r="AA139" s="252"/>
      <c r="AB139" s="368"/>
      <c r="AC139" s="369"/>
      <c r="AD139" s="369"/>
      <c r="AE139" s="369"/>
      <c r="AF139" s="369"/>
      <c r="AG139" s="369"/>
      <c r="AH139" s="369"/>
      <c r="AI139" s="369"/>
      <c r="AJ139" s="370"/>
      <c r="AK139" s="216" t="str">
        <f t="shared" si="4"/>
        <v/>
      </c>
      <c r="AL139" s="221"/>
    </row>
    <row r="140" spans="1:38" s="224" customFormat="1" ht="15.75" hidden="1" customHeight="1" x14ac:dyDescent="0.25">
      <c r="A140" s="186" t="str">
        <f>IF(+ASISTENCIA!A159="","",ASISTENCIA!A159)</f>
        <v/>
      </c>
      <c r="B140" s="14"/>
      <c r="C140" s="13"/>
      <c r="D140" s="156" t="str">
        <f>IF(+ASISTENCIA!D159="","",ASISTENCIA!D159)</f>
        <v/>
      </c>
      <c r="E140" s="151" t="str">
        <f>IF(+ASISTENCIA!E159="","",ASISTENCIA!E159)</f>
        <v/>
      </c>
      <c r="F140" s="159" t="str">
        <f>IF(+ASISTENCIA!F159="","",ASISTENCIA!F159)</f>
        <v/>
      </c>
      <c r="G140" s="159" t="str">
        <f>IF(+ASISTENCIA!G159="","",ASISTENCIA!G159)</f>
        <v/>
      </c>
      <c r="H140" s="152" t="str">
        <f>IF(+ASISTENCIA!H159="","",ASISTENCIA!H159)</f>
        <v/>
      </c>
      <c r="I140" s="248"/>
      <c r="J140" s="251">
        <f>ASISTENCIA!AQ159</f>
        <v>0</v>
      </c>
      <c r="K140" s="248"/>
      <c r="L140" s="220">
        <f>ASISTENCIA!AR159</f>
        <v>0</v>
      </c>
      <c r="M140" s="220">
        <f>ASISTENCIA!AS159</f>
        <v>0</v>
      </c>
      <c r="N140" s="220">
        <f>ASISTENCIA!AU159</f>
        <v>0</v>
      </c>
      <c r="O140" s="248"/>
      <c r="P140" s="220">
        <f>ASISTENCIA!AV159</f>
        <v>0</v>
      </c>
      <c r="Q140" s="248"/>
      <c r="R140" s="220">
        <f>ASISTENCIA!AT159</f>
        <v>0</v>
      </c>
      <c r="S140" s="252"/>
      <c r="T140" s="220">
        <f>ASISTENCIA!AW159</f>
        <v>0</v>
      </c>
      <c r="U140" s="220"/>
      <c r="V140" s="252"/>
      <c r="W140" s="220"/>
      <c r="X140" s="220"/>
      <c r="Y140" s="252"/>
      <c r="Z140" s="220"/>
      <c r="AA140" s="252"/>
      <c r="AB140" s="368"/>
      <c r="AC140" s="369"/>
      <c r="AD140" s="369"/>
      <c r="AE140" s="369"/>
      <c r="AF140" s="369"/>
      <c r="AG140" s="369"/>
      <c r="AH140" s="369"/>
      <c r="AI140" s="369"/>
      <c r="AJ140" s="370"/>
      <c r="AK140" s="216" t="str">
        <f t="shared" si="4"/>
        <v/>
      </c>
      <c r="AL140" s="221"/>
    </row>
    <row r="141" spans="1:38" s="224" customFormat="1" ht="15.75" hidden="1" customHeight="1" x14ac:dyDescent="0.25">
      <c r="A141" s="186" t="str">
        <f>IF(+ASISTENCIA!A160="","",ASISTENCIA!A160)</f>
        <v/>
      </c>
      <c r="B141" s="14"/>
      <c r="C141" s="13"/>
      <c r="D141" s="156" t="str">
        <f>IF(+ASISTENCIA!D160="","",ASISTENCIA!D160)</f>
        <v/>
      </c>
      <c r="E141" s="151" t="str">
        <f>IF(+ASISTENCIA!E160="","",ASISTENCIA!E160)</f>
        <v/>
      </c>
      <c r="F141" s="159" t="str">
        <f>IF(+ASISTENCIA!F160="","",ASISTENCIA!F160)</f>
        <v/>
      </c>
      <c r="G141" s="159" t="str">
        <f>IF(+ASISTENCIA!G160="","",ASISTENCIA!G160)</f>
        <v/>
      </c>
      <c r="H141" s="152" t="str">
        <f>IF(+ASISTENCIA!H160="","",ASISTENCIA!H160)</f>
        <v/>
      </c>
      <c r="I141" s="248"/>
      <c r="J141" s="251">
        <f>ASISTENCIA!AQ160</f>
        <v>0</v>
      </c>
      <c r="K141" s="248"/>
      <c r="L141" s="220">
        <f>ASISTENCIA!AR160</f>
        <v>0</v>
      </c>
      <c r="M141" s="220">
        <f>ASISTENCIA!AS160</f>
        <v>0</v>
      </c>
      <c r="N141" s="220">
        <f>ASISTENCIA!AU160</f>
        <v>0</v>
      </c>
      <c r="O141" s="248"/>
      <c r="P141" s="220">
        <f>ASISTENCIA!AV160</f>
        <v>0</v>
      </c>
      <c r="Q141" s="248"/>
      <c r="R141" s="220">
        <f>ASISTENCIA!AT160</f>
        <v>0</v>
      </c>
      <c r="S141" s="252"/>
      <c r="T141" s="220">
        <f>ASISTENCIA!AW160</f>
        <v>0</v>
      </c>
      <c r="U141" s="220"/>
      <c r="V141" s="252"/>
      <c r="W141" s="220"/>
      <c r="X141" s="220"/>
      <c r="Y141" s="252"/>
      <c r="Z141" s="220"/>
      <c r="AA141" s="252"/>
      <c r="AB141" s="368"/>
      <c r="AC141" s="369"/>
      <c r="AD141" s="369"/>
      <c r="AE141" s="369"/>
      <c r="AF141" s="369"/>
      <c r="AG141" s="369"/>
      <c r="AH141" s="369"/>
      <c r="AI141" s="369"/>
      <c r="AJ141" s="370"/>
      <c r="AK141" s="216" t="str">
        <f t="shared" si="4"/>
        <v/>
      </c>
      <c r="AL141" s="221"/>
    </row>
    <row r="142" spans="1:38" s="224" customFormat="1" ht="15.75" hidden="1" customHeight="1" x14ac:dyDescent="0.25">
      <c r="A142" s="186" t="str">
        <f>IF(+ASISTENCIA!A161="","",ASISTENCIA!A161)</f>
        <v/>
      </c>
      <c r="B142" s="14"/>
      <c r="C142" s="13"/>
      <c r="D142" s="156" t="str">
        <f>IF(+ASISTENCIA!D161="","",ASISTENCIA!D161)</f>
        <v/>
      </c>
      <c r="E142" s="151" t="str">
        <f>IF(+ASISTENCIA!E161="","",ASISTENCIA!E161)</f>
        <v/>
      </c>
      <c r="F142" s="159" t="str">
        <f>IF(+ASISTENCIA!F161="","",ASISTENCIA!F161)</f>
        <v/>
      </c>
      <c r="G142" s="159" t="str">
        <f>IF(+ASISTENCIA!G161="","",ASISTENCIA!G161)</f>
        <v/>
      </c>
      <c r="H142" s="152" t="str">
        <f>IF(+ASISTENCIA!H161="","",ASISTENCIA!H161)</f>
        <v/>
      </c>
      <c r="I142" s="248"/>
      <c r="J142" s="251">
        <f>ASISTENCIA!AQ161</f>
        <v>0</v>
      </c>
      <c r="K142" s="248"/>
      <c r="L142" s="220">
        <f>ASISTENCIA!AR161</f>
        <v>0</v>
      </c>
      <c r="M142" s="220">
        <f>ASISTENCIA!AS161</f>
        <v>0</v>
      </c>
      <c r="N142" s="220">
        <f>ASISTENCIA!AU161</f>
        <v>0</v>
      </c>
      <c r="O142" s="248"/>
      <c r="P142" s="220">
        <f>ASISTENCIA!AV161</f>
        <v>0</v>
      </c>
      <c r="Q142" s="248"/>
      <c r="R142" s="220">
        <f>ASISTENCIA!AT161</f>
        <v>0</v>
      </c>
      <c r="S142" s="252"/>
      <c r="T142" s="220">
        <f>ASISTENCIA!AW161</f>
        <v>0</v>
      </c>
      <c r="U142" s="220"/>
      <c r="V142" s="252"/>
      <c r="W142" s="220"/>
      <c r="X142" s="220"/>
      <c r="Y142" s="252"/>
      <c r="Z142" s="220"/>
      <c r="AA142" s="252"/>
      <c r="AB142" s="368"/>
      <c r="AC142" s="369"/>
      <c r="AD142" s="369"/>
      <c r="AE142" s="369"/>
      <c r="AF142" s="369"/>
      <c r="AG142" s="369"/>
      <c r="AH142" s="369"/>
      <c r="AI142" s="369"/>
      <c r="AJ142" s="370"/>
      <c r="AK142" s="216" t="str">
        <f t="shared" si="4"/>
        <v/>
      </c>
      <c r="AL142" s="221"/>
    </row>
    <row r="143" spans="1:38" s="224" customFormat="1" ht="15.75" hidden="1" customHeight="1" x14ac:dyDescent="0.25">
      <c r="A143" s="186" t="str">
        <f>IF(+ASISTENCIA!A162="","",ASISTENCIA!A162)</f>
        <v/>
      </c>
      <c r="B143" s="14"/>
      <c r="C143" s="13"/>
      <c r="D143" s="156" t="str">
        <f>IF(+ASISTENCIA!D162="","",ASISTENCIA!D162)</f>
        <v/>
      </c>
      <c r="E143" s="151" t="str">
        <f>IF(+ASISTENCIA!E162="","",ASISTENCIA!E162)</f>
        <v/>
      </c>
      <c r="F143" s="159" t="str">
        <f>IF(+ASISTENCIA!F162="","",ASISTENCIA!F162)</f>
        <v/>
      </c>
      <c r="G143" s="159" t="str">
        <f>IF(+ASISTENCIA!G162="","",ASISTENCIA!G162)</f>
        <v/>
      </c>
      <c r="H143" s="152" t="str">
        <f>IF(+ASISTENCIA!H162="","",ASISTENCIA!H162)</f>
        <v/>
      </c>
      <c r="I143" s="248"/>
      <c r="J143" s="251">
        <f>ASISTENCIA!AQ162</f>
        <v>0</v>
      </c>
      <c r="K143" s="248"/>
      <c r="L143" s="220">
        <f>ASISTENCIA!AR162</f>
        <v>0</v>
      </c>
      <c r="M143" s="220">
        <f>ASISTENCIA!AS162</f>
        <v>0</v>
      </c>
      <c r="N143" s="220">
        <f>ASISTENCIA!AU162</f>
        <v>0</v>
      </c>
      <c r="O143" s="248"/>
      <c r="P143" s="220">
        <f>ASISTENCIA!AV162</f>
        <v>0</v>
      </c>
      <c r="Q143" s="248"/>
      <c r="R143" s="220">
        <f>ASISTENCIA!AT162</f>
        <v>0</v>
      </c>
      <c r="S143" s="252"/>
      <c r="T143" s="220">
        <f>ASISTENCIA!AW162</f>
        <v>0</v>
      </c>
      <c r="U143" s="220"/>
      <c r="V143" s="252"/>
      <c r="W143" s="220"/>
      <c r="X143" s="220"/>
      <c r="Y143" s="252"/>
      <c r="Z143" s="220"/>
      <c r="AA143" s="252"/>
      <c r="AB143" s="368"/>
      <c r="AC143" s="369"/>
      <c r="AD143" s="369"/>
      <c r="AE143" s="369"/>
      <c r="AF143" s="369"/>
      <c r="AG143" s="369"/>
      <c r="AH143" s="369"/>
      <c r="AI143" s="369"/>
      <c r="AJ143" s="370"/>
      <c r="AK143" s="216" t="str">
        <f t="shared" si="4"/>
        <v/>
      </c>
      <c r="AL143" s="221"/>
    </row>
    <row r="144" spans="1:38" s="224" customFormat="1" ht="15.75" hidden="1" customHeight="1" x14ac:dyDescent="0.25">
      <c r="A144" s="186" t="str">
        <f>IF(+ASISTENCIA!A163="","",ASISTENCIA!A163)</f>
        <v/>
      </c>
      <c r="B144" s="14" t="str">
        <f>IF(LEN(C144)&gt;0,VLOOKUP($F$6,DATA!$A:$S,2,FALSE),"")</f>
        <v/>
      </c>
      <c r="C144" s="13" t="str">
        <f t="shared" si="2"/>
        <v/>
      </c>
      <c r="D144" s="156" t="str">
        <f>IF(+ASISTENCIA!D163="","",ASISTENCIA!D163)</f>
        <v/>
      </c>
      <c r="E144" s="151" t="str">
        <f>IF(+ASISTENCIA!E163="","",ASISTENCIA!E163)</f>
        <v/>
      </c>
      <c r="F144" s="159" t="str">
        <f>IF(+ASISTENCIA!F163="","",ASISTENCIA!F163)</f>
        <v/>
      </c>
      <c r="G144" s="159" t="str">
        <f>IF(+ASISTENCIA!G163="","",ASISTENCIA!G163)</f>
        <v/>
      </c>
      <c r="H144" s="152" t="str">
        <f>IF(+ASISTENCIA!H163="","",ASISTENCIA!H163)</f>
        <v/>
      </c>
      <c r="I144" s="248"/>
      <c r="J144" s="251">
        <f>ASISTENCIA!AQ163</f>
        <v>0</v>
      </c>
      <c r="K144" s="248"/>
      <c r="L144" s="220">
        <f>ASISTENCIA!AR163</f>
        <v>0</v>
      </c>
      <c r="M144" s="220">
        <f>ASISTENCIA!AS163</f>
        <v>0</v>
      </c>
      <c r="N144" s="220">
        <f>ASISTENCIA!AU163</f>
        <v>0</v>
      </c>
      <c r="O144" s="248"/>
      <c r="P144" s="220">
        <f>ASISTENCIA!AV163</f>
        <v>0</v>
      </c>
      <c r="Q144" s="248"/>
      <c r="R144" s="220">
        <f>ASISTENCIA!AT163</f>
        <v>0</v>
      </c>
      <c r="S144" s="252"/>
      <c r="T144" s="220">
        <f>ASISTENCIA!AW163</f>
        <v>0</v>
      </c>
      <c r="U144" s="220"/>
      <c r="V144" s="252"/>
      <c r="W144" s="220"/>
      <c r="X144" s="220"/>
      <c r="Y144" s="252"/>
      <c r="Z144" s="220"/>
      <c r="AA144" s="252"/>
      <c r="AB144" s="376"/>
      <c r="AC144" s="377"/>
      <c r="AD144" s="377"/>
      <c r="AE144" s="377"/>
      <c r="AF144" s="377"/>
      <c r="AG144" s="377"/>
      <c r="AH144" s="377"/>
      <c r="AI144" s="377"/>
      <c r="AJ144" s="378"/>
      <c r="AK144" s="216" t="str">
        <f t="shared" si="4"/>
        <v/>
      </c>
      <c r="AL144" s="221"/>
    </row>
    <row r="145" spans="1:42" ht="14.25" customHeight="1" thickBot="1" x14ac:dyDescent="0.3">
      <c r="A145" s="253" t="s">
        <v>127</v>
      </c>
      <c r="B145" s="15"/>
      <c r="H145" s="146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55"/>
      <c r="AD145" s="227"/>
      <c r="AE145" s="227"/>
      <c r="AF145" s="227"/>
      <c r="AG145" s="227"/>
      <c r="AH145" s="227"/>
      <c r="AI145" s="227"/>
      <c r="AJ145" s="227"/>
    </row>
    <row r="146" spans="1:42" ht="14.25" customHeight="1" x14ac:dyDescent="0.25">
      <c r="A146" s="256" t="s">
        <v>128</v>
      </c>
      <c r="B146" s="15"/>
      <c r="C146" s="141"/>
      <c r="D146" s="257"/>
      <c r="E146" s="257"/>
      <c r="F146" s="258"/>
      <c r="G146" s="230"/>
      <c r="H146" s="230"/>
      <c r="I146" s="230"/>
      <c r="O146" s="358"/>
      <c r="P146" s="359"/>
      <c r="Q146" s="359"/>
      <c r="R146" s="359"/>
      <c r="S146" s="359"/>
      <c r="T146" s="359"/>
      <c r="U146" s="360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32"/>
      <c r="AL146" s="233"/>
      <c r="AM146" s="231"/>
      <c r="AN146" s="231"/>
      <c r="AO146" s="231"/>
      <c r="AP146" s="231"/>
    </row>
    <row r="147" spans="1:42" ht="14.25" customHeight="1" x14ac:dyDescent="0.25">
      <c r="A147" s="259"/>
      <c r="B147" s="15"/>
      <c r="C147" s="142"/>
      <c r="D147" s="257"/>
      <c r="E147" s="257"/>
      <c r="G147" s="230"/>
      <c r="H147" s="230"/>
      <c r="I147" s="230"/>
      <c r="O147" s="361"/>
      <c r="P147" s="362"/>
      <c r="Q147" s="362"/>
      <c r="R147" s="362"/>
      <c r="S147" s="362"/>
      <c r="T147" s="362"/>
      <c r="U147" s="363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72"/>
      <c r="AL147" s="233" t="s">
        <v>20</v>
      </c>
      <c r="AM147" s="231"/>
      <c r="AN147" s="231"/>
      <c r="AO147" s="231"/>
      <c r="AP147" s="231"/>
    </row>
    <row r="148" spans="1:42" ht="14.25" customHeight="1" x14ac:dyDescent="0.25">
      <c r="A148" s="259"/>
      <c r="B148" s="15"/>
      <c r="C148" s="143"/>
      <c r="D148" s="257"/>
      <c r="E148" s="257"/>
      <c r="G148" s="230"/>
      <c r="H148" s="230"/>
      <c r="I148" s="230"/>
      <c r="O148" s="361"/>
      <c r="P148" s="362"/>
      <c r="Q148" s="362"/>
      <c r="R148" s="362"/>
      <c r="S148" s="362"/>
      <c r="T148" s="362"/>
      <c r="U148" s="363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72"/>
      <c r="AL148" s="233" t="s">
        <v>24</v>
      </c>
      <c r="AM148" s="231"/>
      <c r="AN148" s="231"/>
      <c r="AO148" s="231"/>
      <c r="AP148" s="231"/>
    </row>
    <row r="149" spans="1:42" ht="14.25" customHeight="1" x14ac:dyDescent="0.25">
      <c r="A149" s="259"/>
      <c r="B149" s="15"/>
      <c r="C149" s="144"/>
      <c r="D149" s="257"/>
      <c r="E149" s="257"/>
      <c r="O149" s="361"/>
      <c r="P149" s="362"/>
      <c r="Q149" s="362"/>
      <c r="R149" s="362"/>
      <c r="S149" s="362"/>
      <c r="T149" s="362"/>
      <c r="U149" s="363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72"/>
      <c r="AL149" s="233" t="s">
        <v>52</v>
      </c>
      <c r="AM149" s="231"/>
      <c r="AN149" s="231"/>
      <c r="AO149" s="231"/>
      <c r="AP149" s="231"/>
    </row>
    <row r="150" spans="1:42" ht="14.25" customHeight="1" x14ac:dyDescent="0.25">
      <c r="A150" s="259"/>
      <c r="B150" s="15"/>
      <c r="C150" s="144"/>
      <c r="D150" s="257"/>
      <c r="E150" s="257"/>
      <c r="O150" s="361"/>
      <c r="P150" s="362"/>
      <c r="Q150" s="362"/>
      <c r="R150" s="362"/>
      <c r="S150" s="362"/>
      <c r="T150" s="362"/>
      <c r="U150" s="363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72"/>
      <c r="AL150" s="232"/>
      <c r="AM150" s="231"/>
      <c r="AN150" s="231"/>
      <c r="AO150" s="231"/>
      <c r="AP150" s="231"/>
    </row>
    <row r="151" spans="1:42" ht="14.25" customHeight="1" x14ac:dyDescent="0.25">
      <c r="A151" s="259"/>
      <c r="B151" s="15"/>
      <c r="C151" s="144"/>
      <c r="D151" s="257"/>
      <c r="E151" s="257"/>
      <c r="O151" s="361"/>
      <c r="P151" s="362"/>
      <c r="Q151" s="362"/>
      <c r="R151" s="362"/>
      <c r="S151" s="362"/>
      <c r="T151" s="362"/>
      <c r="U151" s="363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72"/>
      <c r="AL151" s="232"/>
      <c r="AM151" s="231"/>
      <c r="AN151" s="231"/>
      <c r="AO151" s="231"/>
      <c r="AP151" s="231"/>
    </row>
    <row r="152" spans="1:42" ht="14.25" customHeight="1" x14ac:dyDescent="0.25">
      <c r="A152" s="259"/>
      <c r="B152" s="15"/>
      <c r="C152" s="144"/>
      <c r="D152" s="257"/>
      <c r="E152" s="257"/>
      <c r="O152" s="361"/>
      <c r="P152" s="362"/>
      <c r="Q152" s="362"/>
      <c r="R152" s="362"/>
      <c r="S152" s="362"/>
      <c r="T152" s="362"/>
      <c r="U152" s="363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72"/>
      <c r="AL152" s="232"/>
      <c r="AM152" s="231"/>
      <c r="AN152" s="231"/>
      <c r="AO152" s="231"/>
      <c r="AP152" s="231"/>
    </row>
    <row r="153" spans="1:42" ht="14.25" customHeight="1" x14ac:dyDescent="0.25">
      <c r="A153" s="259"/>
      <c r="B153" s="15"/>
      <c r="C153" s="144"/>
      <c r="D153" s="257"/>
      <c r="E153" s="257"/>
      <c r="O153" s="361"/>
      <c r="P153" s="362"/>
      <c r="Q153" s="362"/>
      <c r="R153" s="362"/>
      <c r="S153" s="362"/>
      <c r="T153" s="362"/>
      <c r="U153" s="363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72"/>
      <c r="AL153" s="232"/>
      <c r="AM153" s="231"/>
      <c r="AN153" s="231"/>
      <c r="AO153" s="231"/>
      <c r="AP153" s="231"/>
    </row>
    <row r="154" spans="1:42" ht="14.25" customHeight="1" x14ac:dyDescent="0.25">
      <c r="A154" s="259"/>
      <c r="B154" s="15"/>
      <c r="C154" s="145"/>
      <c r="D154" s="257"/>
      <c r="E154" s="257"/>
      <c r="O154" s="361"/>
      <c r="P154" s="362"/>
      <c r="Q154" s="362"/>
      <c r="R154" s="362"/>
      <c r="S154" s="362"/>
      <c r="T154" s="362"/>
      <c r="U154" s="363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</row>
    <row r="155" spans="1:42" s="27" customFormat="1" ht="14.25" customHeight="1" thickBot="1" x14ac:dyDescent="0.3">
      <c r="A155" s="259"/>
      <c r="B155" s="15"/>
      <c r="C155" s="146"/>
      <c r="D155" s="257"/>
      <c r="E155" s="257"/>
      <c r="F155" s="254"/>
      <c r="O155" s="364"/>
      <c r="P155" s="365"/>
      <c r="Q155" s="365"/>
      <c r="R155" s="365"/>
      <c r="S155" s="365"/>
      <c r="T155" s="365"/>
      <c r="U155" s="366"/>
      <c r="V155" s="277"/>
      <c r="W155" s="277"/>
      <c r="X155" s="277"/>
      <c r="Y155" s="277"/>
      <c r="Z155" s="277"/>
      <c r="AA155" s="277"/>
      <c r="AB155" s="277"/>
      <c r="AC155" s="277"/>
      <c r="AD155" s="227"/>
      <c r="AE155" s="227"/>
      <c r="AF155" s="227"/>
      <c r="AG155" s="227"/>
      <c r="AH155" s="227"/>
      <c r="AI155" s="227"/>
      <c r="AJ155" s="227"/>
      <c r="AM155" s="197"/>
      <c r="AN155" s="197"/>
      <c r="AO155" s="197"/>
      <c r="AP155" s="197"/>
    </row>
    <row r="156" spans="1:42" s="27" customFormat="1" ht="14.25" customHeight="1" x14ac:dyDescent="0.25">
      <c r="A156" s="260"/>
      <c r="B156" s="15"/>
      <c r="C156" s="146"/>
      <c r="D156" s="257"/>
      <c r="E156" s="257"/>
      <c r="F156" s="254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F156" s="227"/>
      <c r="AG156" s="227"/>
      <c r="AH156" s="227"/>
      <c r="AI156" s="227"/>
      <c r="AJ156" s="227"/>
      <c r="AM156" s="197"/>
      <c r="AN156" s="197"/>
      <c r="AO156" s="197"/>
      <c r="AP156" s="197"/>
    </row>
    <row r="157" spans="1:42" s="27" customFormat="1" ht="14.25" customHeight="1" x14ac:dyDescent="0.25">
      <c r="A157" s="260"/>
      <c r="B157" s="146"/>
      <c r="C157" s="146"/>
      <c r="D157" s="257"/>
      <c r="E157" s="257"/>
      <c r="F157" s="254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M157" s="197"/>
      <c r="AN157" s="197"/>
      <c r="AO157" s="197"/>
      <c r="AP157" s="197"/>
    </row>
    <row r="158" spans="1:42" x14ac:dyDescent="0.2"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</row>
    <row r="159" spans="1:42" x14ac:dyDescent="0.2"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</row>
    <row r="160" spans="1:42" x14ac:dyDescent="0.2"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</row>
    <row r="161" spans="15:36" x14ac:dyDescent="0.2"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</row>
    <row r="162" spans="15:36" x14ac:dyDescent="0.2"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</row>
    <row r="163" spans="15:36" x14ac:dyDescent="0.2"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</row>
    <row r="164" spans="15:36" x14ac:dyDescent="0.2"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</row>
    <row r="165" spans="15:36" x14ac:dyDescent="0.2"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</row>
    <row r="166" spans="15:36" x14ac:dyDescent="0.2"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</row>
    <row r="167" spans="15:36" x14ac:dyDescent="0.2"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7"/>
    </row>
    <row r="168" spans="15:36" x14ac:dyDescent="0.2"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  <c r="AA168" s="227"/>
      <c r="AB168" s="227"/>
      <c r="AC168" s="227"/>
      <c r="AD168" s="227"/>
      <c r="AE168" s="227"/>
      <c r="AF168" s="227"/>
      <c r="AG168" s="227"/>
      <c r="AH168" s="227"/>
      <c r="AI168" s="227"/>
      <c r="AJ168" s="227"/>
    </row>
    <row r="169" spans="15:36" x14ac:dyDescent="0.2"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  <c r="AH169" s="227"/>
      <c r="AI169" s="227"/>
      <c r="AJ169" s="227"/>
    </row>
    <row r="170" spans="15:36" x14ac:dyDescent="0.2"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  <c r="AA170" s="227"/>
      <c r="AB170" s="227"/>
      <c r="AC170" s="227"/>
      <c r="AD170" s="227"/>
      <c r="AE170" s="227"/>
      <c r="AF170" s="227"/>
      <c r="AG170" s="227"/>
      <c r="AH170" s="227"/>
      <c r="AI170" s="227"/>
      <c r="AJ170" s="227"/>
    </row>
    <row r="171" spans="15:36" x14ac:dyDescent="0.2"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  <c r="AA171" s="227"/>
      <c r="AB171" s="227"/>
      <c r="AC171" s="227"/>
      <c r="AD171" s="227"/>
      <c r="AE171" s="227"/>
      <c r="AF171" s="227"/>
      <c r="AG171" s="227"/>
      <c r="AH171" s="227"/>
      <c r="AI171" s="227"/>
      <c r="AJ171" s="227"/>
    </row>
    <row r="172" spans="15:36" x14ac:dyDescent="0.2"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7"/>
      <c r="AB172" s="227"/>
      <c r="AC172" s="227"/>
      <c r="AD172" s="227"/>
      <c r="AE172" s="227"/>
      <c r="AF172" s="227"/>
      <c r="AG172" s="227"/>
      <c r="AH172" s="227"/>
      <c r="AI172" s="227"/>
      <c r="AJ172" s="227"/>
    </row>
    <row r="173" spans="15:36" x14ac:dyDescent="0.2"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  <c r="AA173" s="227"/>
      <c r="AB173" s="227"/>
      <c r="AC173" s="227"/>
      <c r="AD173" s="227"/>
      <c r="AE173" s="227"/>
      <c r="AF173" s="227"/>
      <c r="AG173" s="227"/>
      <c r="AH173" s="227"/>
      <c r="AI173" s="227"/>
      <c r="AJ173" s="227"/>
    </row>
    <row r="174" spans="15:36" x14ac:dyDescent="0.2"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  <c r="AA174" s="227"/>
      <c r="AB174" s="227"/>
      <c r="AC174" s="227"/>
      <c r="AD174" s="227"/>
      <c r="AE174" s="227"/>
      <c r="AF174" s="227"/>
      <c r="AG174" s="227"/>
      <c r="AH174" s="227"/>
      <c r="AI174" s="227"/>
      <c r="AJ174" s="227"/>
    </row>
    <row r="175" spans="15:36" x14ac:dyDescent="0.2"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  <c r="AA175" s="227"/>
      <c r="AB175" s="227"/>
      <c r="AC175" s="227"/>
      <c r="AD175" s="227"/>
      <c r="AE175" s="227"/>
      <c r="AF175" s="227"/>
      <c r="AG175" s="227"/>
      <c r="AH175" s="227"/>
      <c r="AI175" s="227"/>
      <c r="AJ175" s="227"/>
    </row>
    <row r="176" spans="15:36" x14ac:dyDescent="0.2"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  <c r="AA176" s="227"/>
      <c r="AB176" s="227"/>
      <c r="AC176" s="227"/>
      <c r="AD176" s="227"/>
      <c r="AE176" s="227"/>
      <c r="AF176" s="227"/>
      <c r="AG176" s="227"/>
      <c r="AH176" s="227"/>
      <c r="AI176" s="227"/>
      <c r="AJ176" s="227"/>
    </row>
    <row r="177" spans="15:36" x14ac:dyDescent="0.2"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  <c r="AA177" s="227"/>
      <c r="AB177" s="227"/>
      <c r="AC177" s="227"/>
      <c r="AD177" s="227"/>
      <c r="AE177" s="227"/>
      <c r="AF177" s="227"/>
      <c r="AG177" s="227"/>
      <c r="AH177" s="227"/>
      <c r="AI177" s="227"/>
      <c r="AJ177" s="227"/>
    </row>
    <row r="178" spans="15:36" x14ac:dyDescent="0.2"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  <c r="AA178" s="227"/>
      <c r="AB178" s="227"/>
      <c r="AC178" s="227"/>
      <c r="AD178" s="227"/>
      <c r="AE178" s="227"/>
      <c r="AF178" s="227"/>
      <c r="AG178" s="227"/>
      <c r="AH178" s="227"/>
      <c r="AI178" s="227"/>
      <c r="AJ178" s="227"/>
    </row>
    <row r="179" spans="15:36" x14ac:dyDescent="0.2"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  <c r="AF179" s="227"/>
      <c r="AG179" s="227"/>
      <c r="AH179" s="227"/>
      <c r="AI179" s="227"/>
      <c r="AJ179" s="227"/>
    </row>
    <row r="180" spans="15:36" x14ac:dyDescent="0.2"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  <c r="AA180" s="227"/>
      <c r="AB180" s="227"/>
      <c r="AC180" s="227"/>
      <c r="AD180" s="227"/>
      <c r="AE180" s="227"/>
      <c r="AF180" s="227"/>
      <c r="AG180" s="227"/>
      <c r="AH180" s="227"/>
      <c r="AI180" s="227"/>
      <c r="AJ180" s="227"/>
    </row>
    <row r="181" spans="15:36" x14ac:dyDescent="0.2"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  <c r="AA181" s="227"/>
      <c r="AB181" s="227"/>
      <c r="AC181" s="227"/>
      <c r="AD181" s="227"/>
      <c r="AE181" s="227"/>
      <c r="AF181" s="227"/>
      <c r="AG181" s="227"/>
      <c r="AH181" s="227"/>
      <c r="AI181" s="227"/>
      <c r="AJ181" s="227"/>
    </row>
    <row r="182" spans="15:36" x14ac:dyDescent="0.2"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7"/>
      <c r="AB182" s="227"/>
      <c r="AC182" s="227"/>
      <c r="AD182" s="227"/>
      <c r="AE182" s="227"/>
      <c r="AF182" s="227"/>
      <c r="AG182" s="227"/>
      <c r="AH182" s="227"/>
      <c r="AI182" s="227"/>
      <c r="AJ182" s="227"/>
    </row>
    <row r="183" spans="15:36" x14ac:dyDescent="0.2"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  <c r="AA183" s="227"/>
      <c r="AB183" s="227"/>
      <c r="AC183" s="227"/>
      <c r="AD183" s="227"/>
      <c r="AE183" s="227"/>
      <c r="AF183" s="227"/>
      <c r="AG183" s="227"/>
      <c r="AH183" s="227"/>
      <c r="AI183" s="227"/>
      <c r="AJ183" s="227"/>
    </row>
  </sheetData>
  <mergeCells count="153"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</mergeCells>
  <conditionalFormatting sqref="M13:M144 R13:R144 T13:U144 W13:X144 Z13:Z144">
    <cfRule type="cellIs" dxfId="106" priority="2" operator="greaterThan">
      <formula>0</formula>
    </cfRule>
  </conditionalFormatting>
  <dataValidations count="3">
    <dataValidation type="list" allowBlank="1" showInputMessage="1" showErrorMessage="1" sqref="D145 D12 C12:C145">
      <formula1>$B$315:$B$326</formula1>
    </dataValidation>
    <dataValidation type="list" allowBlank="1" showInputMessage="1" showErrorMessage="1" sqref="G13:G21">
      <formula1>$BF$2:$BF$6</formula1>
    </dataValidation>
    <dataValidation type="list" allowBlank="1" showInputMessage="1" sqref="F13:F21">
      <formula1>$BE$2:$BE$18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7" hidden="1"/>
    <col min="2" max="2" width="7.7109375" style="37" hidden="1"/>
    <col min="3" max="3" width="4.7109375" style="37" hidden="1"/>
    <col min="4" max="4" width="37.28515625" style="2" hidden="1"/>
    <col min="5" max="5" width="10.5703125" style="12" hidden="1"/>
    <col min="6" max="10" width="2.7109375" style="26" hidden="1"/>
    <col min="11" max="11" width="5.42578125" style="123" hidden="1"/>
    <col min="12" max="12" width="4.7109375" style="2" hidden="1"/>
    <col min="13" max="13" width="4.28515625" style="2" hidden="1"/>
    <col min="14" max="14" width="7.5703125" style="36" hidden="1"/>
    <col min="15" max="45" width="3.28515625" style="2" hidden="1"/>
    <col min="46" max="46" width="9.5703125" style="36" hidden="1"/>
    <col min="47" max="47" width="1.7109375" style="2" hidden="1"/>
    <col min="48" max="48" width="0" style="2" hidden="1"/>
    <col min="49" max="49" width="0" style="36" hidden="1"/>
    <col min="50" max="80" width="3.28515625" style="36" hidden="1"/>
    <col min="81" max="81" width="9.5703125" style="36" hidden="1"/>
    <col min="82" max="82" width="0" style="36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 t="str">
        <f>ASISTENCIA!$F$6</f>
        <v>MARISCAL RAMON CASTILLA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 t="str">
        <f>ASISTENCIA!$F$6</f>
        <v>MARISCAL RAMON CASTILLA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3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0578997</v>
      </c>
      <c r="O8" s="99"/>
      <c r="Q8" s="78"/>
      <c r="V8" s="97"/>
      <c r="W8" s="97"/>
      <c r="X8" s="97"/>
      <c r="Y8" s="79" t="s">
        <v>23</v>
      </c>
      <c r="Z8" s="79"/>
      <c r="AA8" s="394">
        <f>ASISTENCIA!S5</f>
        <v>2024</v>
      </c>
      <c r="AB8" s="394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JULIO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94">
        <f>ASISTENCIA!S5</f>
        <v>2024</v>
      </c>
      <c r="BK8" s="394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JULIO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25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25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400" t="s">
        <v>87</v>
      </c>
      <c r="M10" s="403" t="s">
        <v>88</v>
      </c>
      <c r="N10" s="400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">
      <c r="A11" s="58" t="s">
        <v>3</v>
      </c>
      <c r="B11" s="59" t="s">
        <v>70</v>
      </c>
      <c r="C11" s="397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401"/>
      <c r="M11" s="404"/>
      <c r="N11" s="401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97"/>
      <c r="D12" s="60"/>
      <c r="E12" s="61"/>
      <c r="F12" s="108"/>
      <c r="G12" s="108"/>
      <c r="H12" s="108"/>
      <c r="I12" s="108"/>
      <c r="J12" s="108"/>
      <c r="K12" s="111" t="s">
        <v>62</v>
      </c>
      <c r="L12" s="401"/>
      <c r="M12" s="404"/>
      <c r="N12" s="401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402"/>
      <c r="M13" s="405"/>
      <c r="N13" s="402"/>
      <c r="O13" s="75" t="str">
        <f>ASISTENCIA!I$12</f>
        <v>lu.</v>
      </c>
      <c r="P13" s="76" t="str">
        <f>ASISTENCIA!J$12</f>
        <v>ma.</v>
      </c>
      <c r="Q13" s="76" t="str">
        <f>ASISTENCIA!K$12</f>
        <v>mi.</v>
      </c>
      <c r="R13" s="76" t="str">
        <f>ASISTENCIA!L$12</f>
        <v>ju.</v>
      </c>
      <c r="S13" s="76" t="str">
        <f>ASISTENCIA!M$12</f>
        <v>vi.</v>
      </c>
      <c r="T13" s="76" t="str">
        <f>ASISTENCIA!N$12</f>
        <v>sá.</v>
      </c>
      <c r="U13" s="76" t="str">
        <f>ASISTENCIA!O$12</f>
        <v>do.</v>
      </c>
      <c r="V13" s="76" t="str">
        <f>ASISTENCIA!P$12</f>
        <v>lu.</v>
      </c>
      <c r="W13" s="76" t="str">
        <f>ASISTENCIA!Q$12</f>
        <v>ma.</v>
      </c>
      <c r="X13" s="76" t="str">
        <f>ASISTENCIA!R$12</f>
        <v>mi.</v>
      </c>
      <c r="Y13" s="76" t="str">
        <f>ASISTENCIA!S$12</f>
        <v>ju.</v>
      </c>
      <c r="Z13" s="76" t="str">
        <f>ASISTENCIA!T$12</f>
        <v>vi.</v>
      </c>
      <c r="AA13" s="76" t="str">
        <f>ASISTENCIA!U$12</f>
        <v>sá.</v>
      </c>
      <c r="AB13" s="76" t="str">
        <f>ASISTENCIA!V$12</f>
        <v>do.</v>
      </c>
      <c r="AC13" s="76" t="str">
        <f>ASISTENCIA!W$12</f>
        <v>lu.</v>
      </c>
      <c r="AD13" s="76" t="str">
        <f>ASISTENCIA!X$12</f>
        <v>ma.</v>
      </c>
      <c r="AE13" s="76" t="str">
        <f>ASISTENCIA!Y$12</f>
        <v>mi.</v>
      </c>
      <c r="AF13" s="76" t="str">
        <f>ASISTENCIA!Z$12</f>
        <v>ju.</v>
      </c>
      <c r="AG13" s="76" t="str">
        <f>ASISTENCIA!AA$12</f>
        <v>vi.</v>
      </c>
      <c r="AH13" s="76" t="str">
        <f>ASISTENCIA!AB$12</f>
        <v>sá.</v>
      </c>
      <c r="AI13" s="76" t="str">
        <f>ASISTENCIA!AC$12</f>
        <v>do.</v>
      </c>
      <c r="AJ13" s="76" t="str">
        <f>ASISTENCIA!AD$12</f>
        <v>lu.</v>
      </c>
      <c r="AK13" s="76" t="str">
        <f>ASISTENCIA!AE$12</f>
        <v>ma.</v>
      </c>
      <c r="AL13" s="76" t="str">
        <f>ASISTENCIA!AF$12</f>
        <v>mi.</v>
      </c>
      <c r="AM13" s="76" t="str">
        <f>ASISTENCIA!AG$12</f>
        <v>ju.</v>
      </c>
      <c r="AN13" s="76" t="str">
        <f>ASISTENCIA!AH$12</f>
        <v>vi.</v>
      </c>
      <c r="AO13" s="76" t="str">
        <f>ASISTENCIA!AI$12</f>
        <v>sá.</v>
      </c>
      <c r="AP13" s="76" t="str">
        <f>ASISTENCIA!AJ$12</f>
        <v>do.</v>
      </c>
      <c r="AQ13" s="76" t="e">
        <f>ASISTENCIA!#REF!</f>
        <v>#REF!</v>
      </c>
      <c r="AR13" s="76" t="e">
        <f>ASISTENCIA!#REF!</f>
        <v>#REF!</v>
      </c>
      <c r="AS13" s="76" t="e">
        <f>ASISTENCIA!#REF!</f>
        <v>#REF!</v>
      </c>
      <c r="AT13" s="119" t="s">
        <v>67</v>
      </c>
      <c r="AX13" s="75" t="str">
        <f>ASISTENCIA!I$12</f>
        <v>lu.</v>
      </c>
      <c r="AY13" s="75" t="str">
        <f>ASISTENCIA!J$12</f>
        <v>ma.</v>
      </c>
      <c r="AZ13" s="75" t="str">
        <f>ASISTENCIA!K$12</f>
        <v>mi.</v>
      </c>
      <c r="BA13" s="75" t="str">
        <f>ASISTENCIA!L$12</f>
        <v>ju.</v>
      </c>
      <c r="BB13" s="75" t="str">
        <f>ASISTENCIA!M$12</f>
        <v>vi.</v>
      </c>
      <c r="BC13" s="75" t="str">
        <f>ASISTENCIA!N$12</f>
        <v>sá.</v>
      </c>
      <c r="BD13" s="75" t="str">
        <f>ASISTENCIA!O$12</f>
        <v>do.</v>
      </c>
      <c r="BE13" s="75" t="str">
        <f>ASISTENCIA!P$12</f>
        <v>lu.</v>
      </c>
      <c r="BF13" s="75" t="str">
        <f>ASISTENCIA!Q$12</f>
        <v>ma.</v>
      </c>
      <c r="BG13" s="75" t="str">
        <f>ASISTENCIA!R$12</f>
        <v>mi.</v>
      </c>
      <c r="BH13" s="75" t="str">
        <f>ASISTENCIA!S$12</f>
        <v>ju.</v>
      </c>
      <c r="BI13" s="75" t="str">
        <f>ASISTENCIA!T$12</f>
        <v>vi.</v>
      </c>
      <c r="BJ13" s="75" t="str">
        <f>ASISTENCIA!U$12</f>
        <v>sá.</v>
      </c>
      <c r="BK13" s="75" t="str">
        <f>ASISTENCIA!V$12</f>
        <v>do.</v>
      </c>
      <c r="BL13" s="75" t="str">
        <f>ASISTENCIA!W$12</f>
        <v>lu.</v>
      </c>
      <c r="BM13" s="75" t="str">
        <f>ASISTENCIA!X$12</f>
        <v>ma.</v>
      </c>
      <c r="BN13" s="75" t="str">
        <f>ASISTENCIA!Y$12</f>
        <v>mi.</v>
      </c>
      <c r="BO13" s="75" t="str">
        <f>ASISTENCIA!Z$12</f>
        <v>ju.</v>
      </c>
      <c r="BP13" s="75" t="str">
        <f>ASISTENCIA!AA$12</f>
        <v>vi.</v>
      </c>
      <c r="BQ13" s="75" t="str">
        <f>ASISTENCIA!AB$12</f>
        <v>sá.</v>
      </c>
      <c r="BR13" s="75" t="str">
        <f>ASISTENCIA!AC$12</f>
        <v>do.</v>
      </c>
      <c r="BS13" s="75" t="str">
        <f>ASISTENCIA!AD$12</f>
        <v>lu.</v>
      </c>
      <c r="BT13" s="75" t="str">
        <f>ASISTENCIA!AE$12</f>
        <v>ma.</v>
      </c>
      <c r="BU13" s="75" t="str">
        <f>ASISTENCIA!AF$12</f>
        <v>mi.</v>
      </c>
      <c r="BV13" s="75" t="str">
        <f>ASISTENCIA!AG$12</f>
        <v>ju.</v>
      </c>
      <c r="BW13" s="75" t="str">
        <f>ASISTENCIA!AH$12</f>
        <v>vi.</v>
      </c>
      <c r="BX13" s="75" t="str">
        <f>ASISTENCIA!AI$12</f>
        <v>sá.</v>
      </c>
      <c r="BY13" s="75" t="str">
        <f>ASISTENCIA!AJ$12</f>
        <v>do.</v>
      </c>
      <c r="BZ13" s="75" t="e">
        <f>ASISTENCIA!#REF!</f>
        <v>#REF!</v>
      </c>
      <c r="CA13" s="75" t="e">
        <f>ASISTENCIA!#REF!</f>
        <v>#REF!</v>
      </c>
      <c r="CB13" s="75" t="e">
        <f>ASISTENCIA!#REF!</f>
        <v>#REF!</v>
      </c>
      <c r="CC13" s="117" t="s">
        <v>67</v>
      </c>
    </row>
    <row r="14" spans="1:82" s="8" customFormat="1" ht="15" hidden="1" x14ac:dyDescent="0.25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e">
        <f>IF(AND(LEN($D14)&gt;0,SUMIF($F$13:$J$13,AQ$13,$F14:$J14)&gt;0,ASISTENCIA!#REF!&lt;&gt;"X",ASISTENCIA!#REF!&lt;&gt;"L",ASISTENCIA!#REF!&lt;&gt;"J",ASISTENCIA!#REF!&lt;&gt;"V",ASISTENCIA!#REF!&lt;&gt;"F",ASISTENCIA!#REF!&lt;&gt;""),SUMIF($F$13:$J$13,AQ$13,$F14:$J14),"")</f>
        <v>#REF!</v>
      </c>
      <c r="AR14" s="35" t="e">
        <f>IF(AND(LEN($D14)&gt;0,SUMIF($F$13:$J$13,AR$13,$F14:$J14)&gt;0,ASISTENCIA!#REF!&lt;&gt;"X",ASISTENCIA!#REF!&lt;&gt;"L",ASISTENCIA!#REF!&lt;&gt;"J",ASISTENCIA!#REF!&lt;&gt;"V",ASISTENCIA!#REF!&lt;&gt;"F",ASISTENCIA!#REF!&lt;&gt;""),SUMIF($F$13:$J$13,AR$13,$F14:$J14),"")</f>
        <v>#REF!</v>
      </c>
      <c r="AS14" s="35" t="e">
        <f>IF(AND(LEN($D14)&gt;0,SUMIF($F$13:$J$13,AS$13,$F14:$J14)&gt;0,ASISTENCIA!#REF!&lt;&gt;"X",ASISTENCIA!#REF!&lt;&gt;"L",ASISTENCIA!#REF!&lt;&gt;"J",ASISTENCIA!#REF!&lt;&gt;"V",ASISTENCIA!#REF!&lt;&gt;"F",ASISTENCIA!#REF!&lt;&gt;""),SUMIF($F$13:$J$13,AS$13,$F14:$J14),"")</f>
        <v>#REF!</v>
      </c>
      <c r="AT14" s="129" t="e">
        <f>IF(SUM(O14:AS14)&gt;0,SUM(O14:AS14),"")</f>
        <v>#REF!</v>
      </c>
      <c r="AW14" s="128"/>
      <c r="AX14" s="125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25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25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25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25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25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25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25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25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25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25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25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25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25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25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25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25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25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25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25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25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25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25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25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5" x14ac:dyDescent="0.25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JULIO</v>
      </c>
      <c r="D15" s="28" t="str">
        <f>IF(LEN(ASISTENCIA!E14)&gt;0,ASISTENCIA!E14,"")</f>
        <v>SANTOS QUISPE, Dina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e">
        <f>IF(AND(LEN($D15)&gt;0,SUMIF($F$13:$J$13,AQ$13,$F15:$J15)&gt;0,ASISTENCIA!#REF!&lt;&gt;"X",ASISTENCIA!#REF!&lt;&gt;"L",ASISTENCIA!#REF!&lt;&gt;"J",ASISTENCIA!#REF!&lt;&gt;"V",ASISTENCIA!#REF!&lt;&gt;"F",ASISTENCIA!#REF!&lt;&gt;""),SUMIF($F$13:$J$13,AQ$13,$F15:$J15),"")</f>
        <v>#REF!</v>
      </c>
      <c r="AR15" s="35" t="e">
        <f>IF(AND(LEN($D15)&gt;0,SUMIF($F$13:$J$13,AR$13,$F15:$J15)&gt;0,ASISTENCIA!#REF!&lt;&gt;"X",ASISTENCIA!#REF!&lt;&gt;"L",ASISTENCIA!#REF!&lt;&gt;"J",ASISTENCIA!#REF!&lt;&gt;"V",ASISTENCIA!#REF!&lt;&gt;"F",ASISTENCIA!#REF!&lt;&gt;""),SUMIF($F$13:$J$13,AR$13,$F15:$J15),"")</f>
        <v>#REF!</v>
      </c>
      <c r="AS15" s="35" t="e">
        <f>IF(AND(LEN($D15)&gt;0,SUMIF($F$13:$J$13,AS$13,$F15:$J15)&gt;0,ASISTENCIA!#REF!&lt;&gt;"X",ASISTENCIA!#REF!&lt;&gt;"L",ASISTENCIA!#REF!&lt;&gt;"J",ASISTENCIA!#REF!&lt;&gt;"V",ASISTENCIA!#REF!&lt;&gt;"F",ASISTENCIA!#REF!&lt;&gt;""),SUMIF($F$13:$J$13,AS$13,$F15:$J15),"")</f>
        <v>#REF!</v>
      </c>
      <c r="AT15" s="129" t="e">
        <f t="shared" ref="AT15:AT43" si="3">IF(SUM(O15:AS15)&gt;0,SUM(O15:AS15),"")</f>
        <v>#REF!</v>
      </c>
      <c r="AW15" s="128"/>
      <c r="AX15" s="125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25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25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25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25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25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25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25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25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25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25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25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25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25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25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25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25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25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25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25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25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25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25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25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5" x14ac:dyDescent="0.25">
      <c r="A16" s="21" t="e">
        <f t="shared" ref="A16:A43" si="5">IF(LEN(B16)&gt;0,1+A15,"")</f>
        <v>#N/A</v>
      </c>
      <c r="B16" s="16" t="e">
        <f>IF(LEN(C16)&gt;0,VLOOKUP($O$4,DATA!$A$1:$S$1,2,FALSE),"")</f>
        <v>#N/A</v>
      </c>
      <c r="C16" s="17" t="str">
        <f t="shared" si="2"/>
        <v>JULIO</v>
      </c>
      <c r="D16" s="28" t="str">
        <f>IF(LEN(ASISTENCIA!E15)&gt;0,ASISTENCIA!E15,"")</f>
        <v>CHURA ACERO, Gabriel Alipio</v>
      </c>
      <c r="E16" s="131" t="str">
        <f>IF(LEN(D16)&gt;0,ASISTENCIA!F15,"")</f>
        <v>Profesor</v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e">
        <f>IF(AND(LEN($D16)&gt;0,SUMIF($F$13:$J$13,AQ$13,$F16:$J16)&gt;0,ASISTENCIA!#REF!&lt;&gt;"X",ASISTENCIA!#REF!&lt;&gt;"L",ASISTENCIA!#REF!&lt;&gt;"J",ASISTENCIA!#REF!&lt;&gt;"V",ASISTENCIA!#REF!&lt;&gt;"F",ASISTENCIA!#REF!&lt;&gt;""),SUMIF($F$13:$J$13,AQ$13,$F16:$J16),"")</f>
        <v>#REF!</v>
      </c>
      <c r="AR16" s="35" t="e">
        <f>IF(AND(LEN($D16)&gt;0,SUMIF($F$13:$J$13,AR$13,$F16:$J16)&gt;0,ASISTENCIA!#REF!&lt;&gt;"X",ASISTENCIA!#REF!&lt;&gt;"L",ASISTENCIA!#REF!&lt;&gt;"J",ASISTENCIA!#REF!&lt;&gt;"V",ASISTENCIA!#REF!&lt;&gt;"F",ASISTENCIA!#REF!&lt;&gt;""),SUMIF($F$13:$J$13,AR$13,$F16:$J16),"")</f>
        <v>#REF!</v>
      </c>
      <c r="AS16" s="35" t="e">
        <f>IF(AND(LEN($D16)&gt;0,SUMIF($F$13:$J$13,AS$13,$F16:$J16)&gt;0,ASISTENCIA!#REF!&lt;&gt;"X",ASISTENCIA!#REF!&lt;&gt;"L",ASISTENCIA!#REF!&lt;&gt;"J",ASISTENCIA!#REF!&lt;&gt;"V",ASISTENCIA!#REF!&lt;&gt;"F",ASISTENCIA!#REF!&lt;&gt;""),SUMIF($F$13:$J$13,AS$13,$F16:$J16),"")</f>
        <v>#REF!</v>
      </c>
      <c r="AT16" s="129" t="e">
        <f t="shared" si="3"/>
        <v>#REF!</v>
      </c>
      <c r="AW16" s="128"/>
      <c r="AX16" s="125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25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25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25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25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25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25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25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25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25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25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25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25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25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25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25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25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25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25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25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25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25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29" t="e">
        <f t="shared" si="4"/>
        <v>#REF!</v>
      </c>
      <c r="CD16" s="128"/>
    </row>
    <row r="17" spans="1:82" s="8" customFormat="1" ht="15" x14ac:dyDescent="0.25">
      <c r="A17" s="21" t="e">
        <f t="shared" si="5"/>
        <v>#N/A</v>
      </c>
      <c r="B17" s="16" t="e">
        <f>IF(LEN(C17)&gt;0,VLOOKUP($O$4,DATA!$A$1:$S$1,2,FALSE),"")</f>
        <v>#N/A</v>
      </c>
      <c r="C17" s="17" t="str">
        <f t="shared" si="2"/>
        <v>JULIO</v>
      </c>
      <c r="D17" s="28" t="str">
        <f>IF(LEN(ASISTENCIA!E16)&gt;0,ASISTENCIA!E16,"")</f>
        <v>LOPEZ PEÑALOZA, Mariano</v>
      </c>
      <c r="E17" s="131" t="str">
        <f>IF(LEN(D17)&gt;0,ASISTENCIA!F16,"")</f>
        <v>Profesor</v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e">
        <f>IF(AND(LEN($D17)&gt;0,SUMIF($F$13:$J$13,AQ$13,$F17:$J17)&gt;0,ASISTENCIA!#REF!&lt;&gt;"X",ASISTENCIA!#REF!&lt;&gt;"L",ASISTENCIA!#REF!&lt;&gt;"J",ASISTENCIA!#REF!&lt;&gt;"V",ASISTENCIA!#REF!&lt;&gt;"F",ASISTENCIA!#REF!&lt;&gt;""),SUMIF($F$13:$J$13,AQ$13,$F17:$J17),"")</f>
        <v>#REF!</v>
      </c>
      <c r="AR17" s="35" t="e">
        <f>IF(AND(LEN($D17)&gt;0,SUMIF($F$13:$J$13,AR$13,$F17:$J17)&gt;0,ASISTENCIA!#REF!&lt;&gt;"X",ASISTENCIA!#REF!&lt;&gt;"L",ASISTENCIA!#REF!&lt;&gt;"J",ASISTENCIA!#REF!&lt;&gt;"V",ASISTENCIA!#REF!&lt;&gt;"F",ASISTENCIA!#REF!&lt;&gt;""),SUMIF($F$13:$J$13,AR$13,$F17:$J17),"")</f>
        <v>#REF!</v>
      </c>
      <c r="AS17" s="35" t="e">
        <f>IF(AND(LEN($D17)&gt;0,SUMIF($F$13:$J$13,AS$13,$F17:$J17)&gt;0,ASISTENCIA!#REF!&lt;&gt;"X",ASISTENCIA!#REF!&lt;&gt;"L",ASISTENCIA!#REF!&lt;&gt;"J",ASISTENCIA!#REF!&lt;&gt;"V",ASISTENCIA!#REF!&lt;&gt;"F",ASISTENCIA!#REF!&lt;&gt;""),SUMIF($F$13:$J$13,AS$13,$F17:$J17),"")</f>
        <v>#REF!</v>
      </c>
      <c r="AT17" s="129" t="e">
        <f t="shared" si="3"/>
        <v>#REF!</v>
      </c>
      <c r="AW17" s="128"/>
      <c r="AX17" s="125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25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25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25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25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25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25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25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25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25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25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25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25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25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25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25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25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25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25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25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25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25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29" t="e">
        <f t="shared" si="4"/>
        <v>#REF!</v>
      </c>
      <c r="CD17" s="128"/>
    </row>
    <row r="18" spans="1:82" s="8" customFormat="1" ht="15" x14ac:dyDescent="0.25">
      <c r="A18" s="21" t="e">
        <f t="shared" si="5"/>
        <v>#N/A</v>
      </c>
      <c r="B18" s="16" t="e">
        <f>IF(LEN(C18)&gt;0,VLOOKUP($O$4,DATA!$A$1:$S$1,2,FALSE),"")</f>
        <v>#N/A</v>
      </c>
      <c r="C18" s="17" t="str">
        <f t="shared" si="2"/>
        <v>JULIO</v>
      </c>
      <c r="D18" s="28" t="str">
        <f>IF(LEN(ASISTENCIA!E17)&gt;0,ASISTENCIA!E17,"")</f>
        <v>RIVERA PACCO, Wily</v>
      </c>
      <c r="E18" s="131" t="str">
        <f>IF(LEN(D18)&gt;0,ASISTENCIA!F17,"")</f>
        <v>Profesor</v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e">
        <f>IF(AND(LEN($D18)&gt;0,SUMIF($F$13:$J$13,AQ$13,$F18:$J18)&gt;0,ASISTENCIA!#REF!&lt;&gt;"X",ASISTENCIA!#REF!&lt;&gt;"L",ASISTENCIA!#REF!&lt;&gt;"J",ASISTENCIA!#REF!&lt;&gt;"V",ASISTENCIA!#REF!&lt;&gt;"F",ASISTENCIA!#REF!&lt;&gt;""),SUMIF($F$13:$J$13,AQ$13,$F18:$J18),"")</f>
        <v>#REF!</v>
      </c>
      <c r="AR18" s="35" t="e">
        <f>IF(AND(LEN($D18)&gt;0,SUMIF($F$13:$J$13,AR$13,$F18:$J18)&gt;0,ASISTENCIA!#REF!&lt;&gt;"X",ASISTENCIA!#REF!&lt;&gt;"L",ASISTENCIA!#REF!&lt;&gt;"J",ASISTENCIA!#REF!&lt;&gt;"V",ASISTENCIA!#REF!&lt;&gt;"F",ASISTENCIA!#REF!&lt;&gt;""),SUMIF($F$13:$J$13,AR$13,$F18:$J18),"")</f>
        <v>#REF!</v>
      </c>
      <c r="AS18" s="35" t="e">
        <f>IF(AND(LEN($D18)&gt;0,SUMIF($F$13:$J$13,AS$13,$F18:$J18)&gt;0,ASISTENCIA!#REF!&lt;&gt;"X",ASISTENCIA!#REF!&lt;&gt;"L",ASISTENCIA!#REF!&lt;&gt;"J",ASISTENCIA!#REF!&lt;&gt;"V",ASISTENCIA!#REF!&lt;&gt;"F",ASISTENCIA!#REF!&lt;&gt;""),SUMIF($F$13:$J$13,AS$13,$F18:$J18),"")</f>
        <v>#REF!</v>
      </c>
      <c r="AT18" s="129" t="e">
        <f t="shared" si="3"/>
        <v>#REF!</v>
      </c>
      <c r="AW18" s="128"/>
      <c r="AX18" s="125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25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25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25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25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25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25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25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25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25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25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25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25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25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25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25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25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25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25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25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25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25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25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25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25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25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25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29" t="e">
        <f t="shared" si="4"/>
        <v>#REF!</v>
      </c>
      <c r="CD18" s="128"/>
    </row>
    <row r="19" spans="1:82" s="8" customFormat="1" ht="15" x14ac:dyDescent="0.25">
      <c r="A19" s="21" t="e">
        <f t="shared" si="5"/>
        <v>#N/A</v>
      </c>
      <c r="B19" s="16" t="e">
        <f>IF(LEN(C19)&gt;0,VLOOKUP($O$4,DATA!$A$1:$S$1,2,FALSE),"")</f>
        <v>#N/A</v>
      </c>
      <c r="C19" s="17" t="str">
        <f t="shared" si="2"/>
        <v>JULIO</v>
      </c>
      <c r="D19" s="28" t="str">
        <f>IF(LEN(ASISTENCIA!E18)&gt;0,ASISTENCIA!E18,"")</f>
        <v>MAMANI LOZA, Raul</v>
      </c>
      <c r="E19" s="131" t="str">
        <f>IF(LEN(D19)&gt;0,ASISTENCIA!F18,"")</f>
        <v>Profesor</v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e">
        <f>IF(AND(LEN($D19)&gt;0,SUMIF($F$13:$J$13,AQ$13,$F19:$J19)&gt;0,ASISTENCIA!#REF!&lt;&gt;"X",ASISTENCIA!#REF!&lt;&gt;"L",ASISTENCIA!#REF!&lt;&gt;"J",ASISTENCIA!#REF!&lt;&gt;"V",ASISTENCIA!#REF!&lt;&gt;"F",ASISTENCIA!#REF!&lt;&gt;""),SUMIF($F$13:$J$13,AQ$13,$F19:$J19),"")</f>
        <v>#REF!</v>
      </c>
      <c r="AR19" s="35" t="e">
        <f>IF(AND(LEN($D19)&gt;0,SUMIF($F$13:$J$13,AR$13,$F19:$J19)&gt;0,ASISTENCIA!#REF!&lt;&gt;"X",ASISTENCIA!#REF!&lt;&gt;"L",ASISTENCIA!#REF!&lt;&gt;"J",ASISTENCIA!#REF!&lt;&gt;"V",ASISTENCIA!#REF!&lt;&gt;"F",ASISTENCIA!#REF!&lt;&gt;""),SUMIF($F$13:$J$13,AR$13,$F19:$J19),"")</f>
        <v>#REF!</v>
      </c>
      <c r="AS19" s="35" t="e">
        <f>IF(AND(LEN($D19)&gt;0,SUMIF($F$13:$J$13,AS$13,$F19:$J19)&gt;0,ASISTENCIA!#REF!&lt;&gt;"X",ASISTENCIA!#REF!&lt;&gt;"L",ASISTENCIA!#REF!&lt;&gt;"J",ASISTENCIA!#REF!&lt;&gt;"V",ASISTENCIA!#REF!&lt;&gt;"F",ASISTENCIA!#REF!&lt;&gt;""),SUMIF($F$13:$J$13,AS$13,$F19:$J19),"")</f>
        <v>#REF!</v>
      </c>
      <c r="AT19" s="129" t="e">
        <f t="shared" si="3"/>
        <v>#REF!</v>
      </c>
      <c r="AW19" s="128"/>
      <c r="AX19" s="125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25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25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25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25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25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25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25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25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25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25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25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25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25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25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25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25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25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25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25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25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25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25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25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25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25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25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29" t="e">
        <f t="shared" si="4"/>
        <v>#REF!</v>
      </c>
      <c r="CD19" s="128"/>
    </row>
    <row r="20" spans="1:82" s="8" customFormat="1" ht="15" x14ac:dyDescent="0.25">
      <c r="A20" s="21" t="e">
        <f t="shared" si="5"/>
        <v>#N/A</v>
      </c>
      <c r="B20" s="16" t="e">
        <f>IF(LEN(C20)&gt;0,VLOOKUP($O$4,DATA!$A$1:$S$1,2,FALSE),"")</f>
        <v>#N/A</v>
      </c>
      <c r="C20" s="17" t="str">
        <f t="shared" si="2"/>
        <v>JULIO</v>
      </c>
      <c r="D20" s="28" t="str">
        <f>IF(LEN(ASISTENCIA!E19)&gt;0,ASISTENCIA!E19,"")</f>
        <v>LOPEZ FLORES, Hugo Cesar</v>
      </c>
      <c r="E20" s="131" t="str">
        <f>IF(LEN(D20)&gt;0,ASISTENCIA!F19,"")</f>
        <v>Profesor</v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e">
        <f>IF(AND(LEN($D20)&gt;0,SUMIF($F$13:$J$13,AQ$13,$F20:$J20)&gt;0,ASISTENCIA!#REF!&lt;&gt;"X",ASISTENCIA!#REF!&lt;&gt;"L",ASISTENCIA!#REF!&lt;&gt;"J",ASISTENCIA!#REF!&lt;&gt;"V",ASISTENCIA!#REF!&lt;&gt;"F",ASISTENCIA!#REF!&lt;&gt;""),SUMIF($F$13:$J$13,AQ$13,$F20:$J20),"")</f>
        <v>#REF!</v>
      </c>
      <c r="AR20" s="35" t="e">
        <f>IF(AND(LEN($D20)&gt;0,SUMIF($F$13:$J$13,AR$13,$F20:$J20)&gt;0,ASISTENCIA!#REF!&lt;&gt;"X",ASISTENCIA!#REF!&lt;&gt;"L",ASISTENCIA!#REF!&lt;&gt;"J",ASISTENCIA!#REF!&lt;&gt;"V",ASISTENCIA!#REF!&lt;&gt;"F",ASISTENCIA!#REF!&lt;&gt;""),SUMIF($F$13:$J$13,AR$13,$F20:$J20),"")</f>
        <v>#REF!</v>
      </c>
      <c r="AS20" s="35" t="e">
        <f>IF(AND(LEN($D20)&gt;0,SUMIF($F$13:$J$13,AS$13,$F20:$J20)&gt;0,ASISTENCIA!#REF!&lt;&gt;"X",ASISTENCIA!#REF!&lt;&gt;"L",ASISTENCIA!#REF!&lt;&gt;"J",ASISTENCIA!#REF!&lt;&gt;"V",ASISTENCIA!#REF!&lt;&gt;"F",ASISTENCIA!#REF!&lt;&gt;""),SUMIF($F$13:$J$13,AS$13,$F20:$J20),"")</f>
        <v>#REF!</v>
      </c>
      <c r="AT20" s="129" t="e">
        <f t="shared" si="3"/>
        <v>#REF!</v>
      </c>
      <c r="AW20" s="128"/>
      <c r="AX20" s="125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25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25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25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25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25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25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25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25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25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25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25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25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25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25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25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25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25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25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25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25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25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25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25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25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25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25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25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29" t="e">
        <f t="shared" si="4"/>
        <v>#REF!</v>
      </c>
      <c r="CD20" s="128"/>
    </row>
    <row r="21" spans="1:82" s="8" customFormat="1" ht="15" x14ac:dyDescent="0.25">
      <c r="A21" s="21" t="e">
        <f t="shared" si="5"/>
        <v>#N/A</v>
      </c>
      <c r="B21" s="16" t="e">
        <f>IF(LEN(C21)&gt;0,VLOOKUP($O$4,DATA!$A$1:$S$1,2,FALSE),"")</f>
        <v>#N/A</v>
      </c>
      <c r="C21" s="17" t="str">
        <f t="shared" si="2"/>
        <v>JULIO</v>
      </c>
      <c r="D21" s="28" t="str">
        <f>IF(LEN(ASISTENCIA!E20)&gt;0,ASISTENCIA!E20,"")</f>
        <v>QUISPE QUISPE, Nelson</v>
      </c>
      <c r="E21" s="131" t="str">
        <f>IF(LEN(D21)&gt;0,ASISTENCIA!F20,"")</f>
        <v>Profesor</v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e">
        <f>IF(AND(LEN($D21)&gt;0,SUMIF($F$13:$J$13,AQ$13,$F21:$J21)&gt;0,ASISTENCIA!#REF!&lt;&gt;"X",ASISTENCIA!#REF!&lt;&gt;"L",ASISTENCIA!#REF!&lt;&gt;"J",ASISTENCIA!#REF!&lt;&gt;"V",ASISTENCIA!#REF!&lt;&gt;"F",ASISTENCIA!#REF!&lt;&gt;""),SUMIF($F$13:$J$13,AQ$13,$F21:$J21),"")</f>
        <v>#REF!</v>
      </c>
      <c r="AR21" s="35" t="e">
        <f>IF(AND(LEN($D21)&gt;0,SUMIF($F$13:$J$13,AR$13,$F21:$J21)&gt;0,ASISTENCIA!#REF!&lt;&gt;"X",ASISTENCIA!#REF!&lt;&gt;"L",ASISTENCIA!#REF!&lt;&gt;"J",ASISTENCIA!#REF!&lt;&gt;"V",ASISTENCIA!#REF!&lt;&gt;"F",ASISTENCIA!#REF!&lt;&gt;""),SUMIF($F$13:$J$13,AR$13,$F21:$J21),"")</f>
        <v>#REF!</v>
      </c>
      <c r="AS21" s="35" t="e">
        <f>IF(AND(LEN($D21)&gt;0,SUMIF($F$13:$J$13,AS$13,$F21:$J21)&gt;0,ASISTENCIA!#REF!&lt;&gt;"X",ASISTENCIA!#REF!&lt;&gt;"L",ASISTENCIA!#REF!&lt;&gt;"J",ASISTENCIA!#REF!&lt;&gt;"V",ASISTENCIA!#REF!&lt;&gt;"F",ASISTENCIA!#REF!&lt;&gt;""),SUMIF($F$13:$J$13,AS$13,$F21:$J21),"")</f>
        <v>#REF!</v>
      </c>
      <c r="AT21" s="129" t="e">
        <f t="shared" si="3"/>
        <v>#REF!</v>
      </c>
      <c r="AW21" s="128"/>
      <c r="AX21" s="125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25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25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25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25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25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25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25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25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25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25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25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25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25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25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25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25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25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25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25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25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25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25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25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25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25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25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25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29" t="e">
        <f t="shared" si="4"/>
        <v>#REF!</v>
      </c>
      <c r="CD21" s="128"/>
    </row>
    <row r="22" spans="1:82" s="8" customFormat="1" ht="15" x14ac:dyDescent="0.25">
      <c r="A22" s="21" t="e">
        <f t="shared" si="5"/>
        <v>#N/A</v>
      </c>
      <c r="B22" s="16" t="e">
        <f>IF(LEN(C22)&gt;0,VLOOKUP($O$4,DATA!$A$1:$S$1,2,FALSE),"")</f>
        <v>#N/A</v>
      </c>
      <c r="C22" s="17" t="str">
        <f t="shared" si="2"/>
        <v>JULIO</v>
      </c>
      <c r="D22" s="28" t="str">
        <f>IF(LEN(ASISTENCIA!E21)&gt;0,ASISTENCIA!E21,"")</f>
        <v>ADUVIRI CASTILLO, Virginia</v>
      </c>
      <c r="E22" s="131" t="str">
        <f>IF(LEN(D22)&gt;0,ASISTENCIA!F21,"")</f>
        <v>Profesor</v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e">
        <f>IF(AND(LEN($D22)&gt;0,SUMIF($F$13:$J$13,AQ$13,$F22:$J22)&gt;0,ASISTENCIA!#REF!&lt;&gt;"X",ASISTENCIA!#REF!&lt;&gt;"L",ASISTENCIA!#REF!&lt;&gt;"J",ASISTENCIA!#REF!&lt;&gt;"V",ASISTENCIA!#REF!&lt;&gt;"F",ASISTENCIA!#REF!&lt;&gt;""),SUMIF($F$13:$J$13,AQ$13,$F22:$J22),"")</f>
        <v>#REF!</v>
      </c>
      <c r="AR22" s="35" t="e">
        <f>IF(AND(LEN($D22)&gt;0,SUMIF($F$13:$J$13,AR$13,$F22:$J22)&gt;0,ASISTENCIA!#REF!&lt;&gt;"X",ASISTENCIA!#REF!&lt;&gt;"L",ASISTENCIA!#REF!&lt;&gt;"J",ASISTENCIA!#REF!&lt;&gt;"V",ASISTENCIA!#REF!&lt;&gt;"F",ASISTENCIA!#REF!&lt;&gt;""),SUMIF($F$13:$J$13,AR$13,$F22:$J22),"")</f>
        <v>#REF!</v>
      </c>
      <c r="AS22" s="35" t="e">
        <f>IF(AND(LEN($D22)&gt;0,SUMIF($F$13:$J$13,AS$13,$F22:$J22)&gt;0,ASISTENCIA!#REF!&lt;&gt;"X",ASISTENCIA!#REF!&lt;&gt;"L",ASISTENCIA!#REF!&lt;&gt;"J",ASISTENCIA!#REF!&lt;&gt;"V",ASISTENCIA!#REF!&lt;&gt;"F",ASISTENCIA!#REF!&lt;&gt;""),SUMIF($F$13:$J$13,AS$13,$F22:$J22),"")</f>
        <v>#REF!</v>
      </c>
      <c r="AT22" s="129" t="e">
        <f t="shared" si="3"/>
        <v>#REF!</v>
      </c>
      <c r="AW22" s="128"/>
      <c r="AX22" s="125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25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25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25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25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25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25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25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25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25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25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25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25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25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25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25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25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25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25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25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25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25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25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25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25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25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25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25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29" t="e">
        <f t="shared" si="4"/>
        <v>#REF!</v>
      </c>
      <c r="CD22" s="128"/>
    </row>
    <row r="23" spans="1:82" s="8" customFormat="1" ht="15" x14ac:dyDescent="0.25">
      <c r="A23" s="21" t="e">
        <f t="shared" si="5"/>
        <v>#N/A</v>
      </c>
      <c r="B23" s="16" t="e">
        <f>IF(LEN(C23)&gt;0,VLOOKUP($O$4,DATA!$A$1:$S$1,2,FALSE),"")</f>
        <v>#N/A</v>
      </c>
      <c r="C23" s="17" t="str">
        <f t="shared" si="2"/>
        <v>JULIO</v>
      </c>
      <c r="D23" s="28" t="str">
        <f>IF(LEN(ASISTENCIA!E22)&gt;0,ASISTENCIA!E22,"")</f>
        <v>CHUQUIJA LIPA, Joel Emerson</v>
      </c>
      <c r="E23" s="131" t="str">
        <f>IF(LEN(D23)&gt;0,ASISTENCIA!F22,"")</f>
        <v>Pers. Servicio</v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e">
        <f>IF(AND(LEN($D23)&gt;0,SUMIF($F$13:$J$13,AQ$13,$F23:$J23)&gt;0,ASISTENCIA!#REF!&lt;&gt;"X",ASISTENCIA!#REF!&lt;&gt;"L",ASISTENCIA!#REF!&lt;&gt;"J",ASISTENCIA!#REF!&lt;&gt;"V",ASISTENCIA!#REF!&lt;&gt;"F",ASISTENCIA!#REF!&lt;&gt;""),SUMIF($F$13:$J$13,AQ$13,$F23:$J23),"")</f>
        <v>#REF!</v>
      </c>
      <c r="AR23" s="35" t="e">
        <f>IF(AND(LEN($D23)&gt;0,SUMIF($F$13:$J$13,AR$13,$F23:$J23)&gt;0,ASISTENCIA!#REF!&lt;&gt;"X",ASISTENCIA!#REF!&lt;&gt;"L",ASISTENCIA!#REF!&lt;&gt;"J",ASISTENCIA!#REF!&lt;&gt;"V",ASISTENCIA!#REF!&lt;&gt;"F",ASISTENCIA!#REF!&lt;&gt;""),SUMIF($F$13:$J$13,AR$13,$F23:$J23),"")</f>
        <v>#REF!</v>
      </c>
      <c r="AS23" s="35" t="e">
        <f>IF(AND(LEN($D23)&gt;0,SUMIF($F$13:$J$13,AS$13,$F23:$J23)&gt;0,ASISTENCIA!#REF!&lt;&gt;"X",ASISTENCIA!#REF!&lt;&gt;"L",ASISTENCIA!#REF!&lt;&gt;"J",ASISTENCIA!#REF!&lt;&gt;"V",ASISTENCIA!#REF!&lt;&gt;"F",ASISTENCIA!#REF!&lt;&gt;""),SUMIF($F$13:$J$13,AS$13,$F23:$J23),"")</f>
        <v>#REF!</v>
      </c>
      <c r="AT23" s="129" t="e">
        <f t="shared" si="3"/>
        <v>#REF!</v>
      </c>
      <c r="AW23" s="128"/>
      <c r="AX23" s="125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25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25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25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25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25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25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25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25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25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25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25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25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25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25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25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25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25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25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25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25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25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25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25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25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25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25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25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29" t="e">
        <f t="shared" si="4"/>
        <v>#REF!</v>
      </c>
      <c r="CD23" s="128"/>
    </row>
    <row r="24" spans="1:82" s="8" customFormat="1" ht="15" x14ac:dyDescent="0.25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e">
        <f>IF(AND(LEN($D24)&gt;0,SUMIF($F$13:$J$13,AQ$13,$F24:$J24)&gt;0,ASISTENCIA!#REF!&lt;&gt;"X",ASISTENCIA!#REF!&lt;&gt;"L",ASISTENCIA!#REF!&lt;&gt;"J",ASISTENCIA!#REF!&lt;&gt;"V",ASISTENCIA!#REF!&lt;&gt;"F",ASISTENCIA!#REF!&lt;&gt;""),SUMIF($F$13:$J$13,AQ$13,$F24:$J24),"")</f>
        <v>#REF!</v>
      </c>
      <c r="AR24" s="35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35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29" t="e">
        <f t="shared" si="3"/>
        <v>#REF!</v>
      </c>
      <c r="AW24" s="128"/>
      <c r="AX24" s="125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25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25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25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25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25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25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25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25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25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25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25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25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25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25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25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25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25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25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25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25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25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25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25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25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25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25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25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29" t="e">
        <f t="shared" si="4"/>
        <v>#REF!</v>
      </c>
      <c r="CD24" s="128"/>
    </row>
    <row r="25" spans="1:82" s="8" customFormat="1" ht="15" x14ac:dyDescent="0.25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e">
        <f>IF(AND(LEN($D25)&gt;0,SUMIF($F$13:$J$13,AQ$13,$F25:$J25)&gt;0,ASISTENCIA!#REF!&lt;&gt;"X",ASISTENCIA!#REF!&lt;&gt;"L",ASISTENCIA!#REF!&lt;&gt;"J",ASISTENCIA!#REF!&lt;&gt;"V",ASISTENCIA!#REF!&lt;&gt;"F",ASISTENCIA!#REF!&lt;&gt;""),SUMIF($F$13:$J$13,AQ$13,$F25:$J25),"")</f>
        <v>#REF!</v>
      </c>
      <c r="AR25" s="35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35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29" t="e">
        <f t="shared" si="3"/>
        <v>#REF!</v>
      </c>
      <c r="AW25" s="128"/>
      <c r="AX25" s="125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25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25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25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25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25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25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25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25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25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25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25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25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25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25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25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25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25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25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25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25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25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25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25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25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25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25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25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29" t="e">
        <f t="shared" si="4"/>
        <v>#REF!</v>
      </c>
      <c r="CD25" s="128"/>
    </row>
    <row r="26" spans="1:82" s="8" customFormat="1" ht="15" x14ac:dyDescent="0.25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e">
        <f>IF(AND(LEN($D26)&gt;0,SUMIF($F$13:$J$13,AQ$13,$F26:$J26)&gt;0,ASISTENCIA!#REF!&lt;&gt;"X",ASISTENCIA!#REF!&lt;&gt;"L",ASISTENCIA!#REF!&lt;&gt;"J",ASISTENCIA!#REF!&lt;&gt;"V",ASISTENCIA!#REF!&lt;&gt;"F",ASISTENCIA!#REF!&lt;&gt;""),SUMIF($F$13:$J$13,AQ$13,$F26:$J26),"")</f>
        <v>#REF!</v>
      </c>
      <c r="AR26" s="35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35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29" t="e">
        <f t="shared" si="3"/>
        <v>#REF!</v>
      </c>
      <c r="AW26" s="128"/>
      <c r="AX26" s="125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25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25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25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25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25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25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25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25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25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25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25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25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25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25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25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25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25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25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25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25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25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25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25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25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25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25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25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29" t="e">
        <f t="shared" si="4"/>
        <v>#REF!</v>
      </c>
      <c r="CD26" s="128"/>
    </row>
    <row r="27" spans="1:82" s="8" customFormat="1" ht="15" x14ac:dyDescent="0.25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e">
        <f>IF(AND(LEN($D27)&gt;0,SUMIF($F$13:$J$13,AQ$13,$F27:$J27)&gt;0,ASISTENCIA!#REF!&lt;&gt;"X",ASISTENCIA!#REF!&lt;&gt;"L",ASISTENCIA!#REF!&lt;&gt;"J",ASISTENCIA!#REF!&lt;&gt;"V",ASISTENCIA!#REF!&lt;&gt;"F",ASISTENCIA!#REF!&lt;&gt;""),SUMIF($F$13:$J$13,AQ$13,$F27:$J27),"")</f>
        <v>#REF!</v>
      </c>
      <c r="AR27" s="35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35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29" t="e">
        <f t="shared" si="3"/>
        <v>#REF!</v>
      </c>
      <c r="AW27" s="128"/>
      <c r="AX27" s="125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25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25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25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25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25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25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25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25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25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25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25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25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25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25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25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25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25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25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25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25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25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25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25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25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25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25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25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29" t="e">
        <f t="shared" si="4"/>
        <v>#REF!</v>
      </c>
      <c r="CD27" s="128"/>
    </row>
    <row r="28" spans="1:82" s="8" customFormat="1" ht="15" x14ac:dyDescent="0.25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e">
        <f>IF(AND(LEN($D28)&gt;0,SUMIF($F$13:$J$13,AQ$13,$F28:$J28)&gt;0,ASISTENCIA!#REF!&lt;&gt;"X",ASISTENCIA!#REF!&lt;&gt;"L",ASISTENCIA!#REF!&lt;&gt;"J",ASISTENCIA!#REF!&lt;&gt;"V",ASISTENCIA!#REF!&lt;&gt;"F",ASISTENCIA!#REF!&lt;&gt;""),SUMIF($F$13:$J$13,AQ$13,$F28:$J28),"")</f>
        <v>#REF!</v>
      </c>
      <c r="AR28" s="35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35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29" t="e">
        <f t="shared" si="3"/>
        <v>#REF!</v>
      </c>
      <c r="AW28" s="128"/>
      <c r="AX28" s="125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25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25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25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25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25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25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25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25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25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25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25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25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25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25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25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25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25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25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25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25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25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25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25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25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25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25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25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29" t="e">
        <f t="shared" si="4"/>
        <v>#REF!</v>
      </c>
      <c r="CD28" s="128"/>
    </row>
    <row r="29" spans="1:82" s="8" customFormat="1" ht="15" x14ac:dyDescent="0.25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e">
        <f>IF(AND(LEN($D29)&gt;0,SUMIF($F$13:$J$13,AQ$13,$F29:$J29)&gt;0,ASISTENCIA!#REF!&lt;&gt;"X",ASISTENCIA!#REF!&lt;&gt;"L",ASISTENCIA!#REF!&lt;&gt;"J",ASISTENCIA!#REF!&lt;&gt;"V",ASISTENCIA!#REF!&lt;&gt;"F",ASISTENCIA!#REF!&lt;&gt;""),SUMIF($F$13:$J$13,AQ$13,$F29:$J29),"")</f>
        <v>#REF!</v>
      </c>
      <c r="AR29" s="35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35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29" t="e">
        <f t="shared" si="3"/>
        <v>#REF!</v>
      </c>
      <c r="AW29" s="128"/>
      <c r="AX29" s="125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25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25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25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25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25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25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25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25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25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25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25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25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25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25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25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25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25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25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25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25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25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25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25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25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25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25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25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29" t="e">
        <f t="shared" si="4"/>
        <v>#REF!</v>
      </c>
      <c r="CD29" s="128"/>
    </row>
    <row r="30" spans="1:82" s="8" customFormat="1" ht="15" x14ac:dyDescent="0.25">
      <c r="A30" s="21" t="str">
        <f t="shared" si="5"/>
        <v/>
      </c>
      <c r="B30" s="16" t="str">
        <f>IF(LEN(C30)&gt;0,VLOOKUP($O$4,DATA!$A$1:$S$1,2,FALSE),"")</f>
        <v/>
      </c>
      <c r="C30" s="17" t="str">
        <f t="shared" si="2"/>
        <v/>
      </c>
      <c r="D30" s="28" t="str">
        <f>IF(LEN(ASISTENCIA!E29)&gt;0,ASISTENCIA!E29,"")</f>
        <v/>
      </c>
      <c r="E30" s="131" t="str">
        <f>IF(LEN(D30)&gt;0,ASISTENCIA!F29,"")</f>
        <v/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35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35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35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35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35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35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35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35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35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35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35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35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35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35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35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35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35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35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35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35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35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35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35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35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35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35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35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35" t="e">
        <f>IF(AND(LEN($D30)&gt;0,SUMIF($F$13:$J$13,AQ$13,$F30:$J30)&gt;0,ASISTENCIA!#REF!&lt;&gt;"X",ASISTENCIA!#REF!&lt;&gt;"L",ASISTENCIA!#REF!&lt;&gt;"J",ASISTENCIA!#REF!&lt;&gt;"V",ASISTENCIA!#REF!&lt;&gt;"F",ASISTENCIA!#REF!&lt;&gt;""),SUMIF($F$13:$J$13,AQ$13,$F30:$J30),"")</f>
        <v>#REF!</v>
      </c>
      <c r="AR30" s="35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35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29" t="e">
        <f t="shared" si="3"/>
        <v>#REF!</v>
      </c>
      <c r="AW30" s="128"/>
      <c r="AX30" s="125" t="str">
        <f>IF(AND(LEN($D30)&gt;0,SUMIF($F$13:$J$13,AX$13,$F30:$J30)&gt;0,ASISTENCIA!AU29&lt;&gt;"X",ASISTENCIA!AU29&lt;&gt;"L",ASISTENCIA!AU29&lt;&gt;"J",ASISTENCIA!AU29&lt;&gt;"F"),SUMIF($F$13:$J$13,AX$13,$F30:$J30),"")</f>
        <v/>
      </c>
      <c r="AY30" s="125" t="str">
        <f>IF(AND(LEN($D30)&gt;0,SUMIF($F$13:$J$13,AY$13,$F30:$J30)&gt;0,ASISTENCIA!AV29&lt;&gt;"X",ASISTENCIA!AV29&lt;&gt;"L",ASISTENCIA!AV29&lt;&gt;"J",ASISTENCIA!AV29&lt;&gt;"F"),SUMIF($F$13:$J$13,AY$13,$F30:$J30),"")</f>
        <v/>
      </c>
      <c r="AZ30" s="125" t="str">
        <f>IF(AND(LEN($D30)&gt;0,SUMIF($F$13:$J$13,AZ$13,$F30:$J30)&gt;0,ASISTENCIA!AW29&lt;&gt;"X",ASISTENCIA!AW29&lt;&gt;"L",ASISTENCIA!AW29&lt;&gt;"J",ASISTENCIA!AW29&lt;&gt;"F"),SUMIF($F$13:$J$13,AZ$13,$F30:$J30),"")</f>
        <v/>
      </c>
      <c r="BA30" s="125" t="str">
        <f>IF(AND(LEN($D30)&gt;0,SUMIF($F$13:$J$13,BA$13,$F30:$J30)&gt;0,ASISTENCIA!AX29&lt;&gt;"X",ASISTENCIA!AX29&lt;&gt;"L",ASISTENCIA!AX29&lt;&gt;"J",ASISTENCIA!AX29&lt;&gt;"F"),SUMIF($F$13:$J$13,BA$13,$F30:$J30),"")</f>
        <v/>
      </c>
      <c r="BB30" s="125" t="str">
        <f>IF(AND(LEN($D30)&gt;0,SUMIF($F$13:$J$13,BB$13,$F30:$J30)&gt;0,ASISTENCIA!AY29&lt;&gt;"X",ASISTENCIA!AY29&lt;&gt;"L",ASISTENCIA!AY29&lt;&gt;"J",ASISTENCIA!AY29&lt;&gt;"F"),SUMIF($F$13:$J$13,BB$13,$F30:$J30),"")</f>
        <v/>
      </c>
      <c r="BC30" s="125" t="str">
        <f>IF(AND(LEN($D30)&gt;0,SUMIF($F$13:$J$13,BC$13,$F30:$J30)&gt;0,ASISTENCIA!AZ29&lt;&gt;"X",ASISTENCIA!AZ29&lt;&gt;"L",ASISTENCIA!AZ29&lt;&gt;"J",ASISTENCIA!AZ29&lt;&gt;"F"),SUMIF($F$13:$J$13,BC$13,$F30:$J30),"")</f>
        <v/>
      </c>
      <c r="BD30" s="125" t="str">
        <f>IF(AND(LEN($D30)&gt;0,SUMIF($F$13:$J$13,BD$13,$F30:$J30)&gt;0,ASISTENCIA!BA29&lt;&gt;"X",ASISTENCIA!BA29&lt;&gt;"L",ASISTENCIA!BA29&lt;&gt;"J",ASISTENCIA!BA29&lt;&gt;"F"),SUMIF($F$13:$J$13,BD$13,$F30:$J30),"")</f>
        <v/>
      </c>
      <c r="BE30" s="125" t="str">
        <f>IF(AND(LEN($D30)&gt;0,SUMIF($F$13:$J$13,BE$13,$F30:$J30)&gt;0,ASISTENCIA!BB29&lt;&gt;"X",ASISTENCIA!BB29&lt;&gt;"L",ASISTENCIA!BB29&lt;&gt;"J",ASISTENCIA!BB29&lt;&gt;"F"),SUMIF($F$13:$J$13,BE$13,$F30:$J30),"")</f>
        <v/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str">
        <f>IF(AND(LEN($D30)&gt;0,SUMIF($F$13:$J$13,BH$13,$F30:$J30)&gt;0,ASISTENCIA!BE29&lt;&gt;"X",ASISTENCIA!BE29&lt;&gt;"L",ASISTENCIA!BE29&lt;&gt;"J",ASISTENCIA!BE29&lt;&gt;"F"),SUMIF($F$13:$J$13,BH$13,$F30:$J30),"")</f>
        <v/>
      </c>
      <c r="BI30" s="125" t="str">
        <f>IF(AND(LEN($D30)&gt;0,SUMIF($F$13:$J$13,BI$13,$F30:$J30)&gt;0,ASISTENCIA!BF29&lt;&gt;"X",ASISTENCIA!BF29&lt;&gt;"L",ASISTENCIA!BF29&lt;&gt;"J",ASISTENCIA!BF29&lt;&gt;"F"),SUMIF($F$13:$J$13,BI$13,$F30:$J30),"")</f>
        <v/>
      </c>
      <c r="BJ30" s="125" t="str">
        <f>IF(AND(LEN($D30)&gt;0,SUMIF($F$13:$J$13,BJ$13,$F30:$J30)&gt;0,ASISTENCIA!BG29&lt;&gt;"X",ASISTENCIA!BG29&lt;&gt;"L",ASISTENCIA!BG29&lt;&gt;"J",ASISTENCIA!BG29&lt;&gt;"F"),SUMIF($F$13:$J$13,BJ$13,$F30:$J30),"")</f>
        <v/>
      </c>
      <c r="BK30" s="125" t="str">
        <f>IF(AND(LEN($D30)&gt;0,SUMIF($F$13:$J$13,BK$13,$F30:$J30)&gt;0,ASISTENCIA!BH29&lt;&gt;"X",ASISTENCIA!BH29&lt;&gt;"L",ASISTENCIA!BH29&lt;&gt;"J",ASISTENCIA!BH29&lt;&gt;"F"),SUMIF($F$13:$J$13,BK$13,$F30:$J30),"")</f>
        <v/>
      </c>
      <c r="BL30" s="125" t="str">
        <f>IF(AND(LEN($D30)&gt;0,SUMIF($F$13:$J$13,BL$13,$F30:$J30)&gt;0,ASISTENCIA!BI29&lt;&gt;"X",ASISTENCIA!BI29&lt;&gt;"L",ASISTENCIA!BI29&lt;&gt;"J",ASISTENCIA!BI29&lt;&gt;"F"),SUMIF($F$13:$J$13,BL$13,$F30:$J30),"")</f>
        <v/>
      </c>
      <c r="BM30" s="125" t="str">
        <f>IF(AND(LEN($D30)&gt;0,SUMIF($F$13:$J$13,BM$13,$F30:$J30)&gt;0,ASISTENCIA!BJ29&lt;&gt;"X",ASISTENCIA!BJ29&lt;&gt;"L",ASISTENCIA!BJ29&lt;&gt;"J",ASISTENCIA!BJ29&lt;&gt;"F"),SUMIF($F$13:$J$13,BM$13,$F30:$J30),"")</f>
        <v/>
      </c>
      <c r="BN30" s="125" t="str">
        <f>IF(AND(LEN($D30)&gt;0,SUMIF($F$13:$J$13,BN$13,$F30:$J30)&gt;0,ASISTENCIA!BK29&lt;&gt;"X",ASISTENCIA!BK29&lt;&gt;"L",ASISTENCIA!BK29&lt;&gt;"J",ASISTENCIA!BK29&lt;&gt;"F"),SUMIF($F$13:$J$13,BN$13,$F30:$J30),"")</f>
        <v/>
      </c>
      <c r="BO30" s="125" t="str">
        <f>IF(AND(LEN($D30)&gt;0,SUMIF($F$13:$J$13,BO$13,$F30:$J30)&gt;0,ASISTENCIA!BL29&lt;&gt;"X",ASISTENCIA!BL29&lt;&gt;"L",ASISTENCIA!BL29&lt;&gt;"J",ASISTENCIA!BL29&lt;&gt;"F"),SUMIF($F$13:$J$13,BO$13,$F30:$J30),"")</f>
        <v/>
      </c>
      <c r="BP30" s="125" t="str">
        <f>IF(AND(LEN($D30)&gt;0,SUMIF($F$13:$J$13,BP$13,$F30:$J30)&gt;0,ASISTENCIA!BM29&lt;&gt;"X",ASISTENCIA!BM29&lt;&gt;"L",ASISTENCIA!BM29&lt;&gt;"J",ASISTENCIA!BM29&lt;&gt;"F"),SUMIF($F$13:$J$13,BP$13,$F30:$J30),"")</f>
        <v/>
      </c>
      <c r="BQ30" s="125" t="str">
        <f>IF(AND(LEN($D30)&gt;0,SUMIF($F$13:$J$13,BQ$13,$F30:$J30)&gt;0,ASISTENCIA!BN29&lt;&gt;"X",ASISTENCIA!BN29&lt;&gt;"L",ASISTENCIA!BN29&lt;&gt;"J",ASISTENCIA!BN29&lt;&gt;"F"),SUMIF($F$13:$J$13,BQ$13,$F30:$J30),"")</f>
        <v/>
      </c>
      <c r="BR30" s="125" t="str">
        <f>IF(AND(LEN($D30)&gt;0,SUMIF($F$13:$J$13,BR$13,$F30:$J30)&gt;0,ASISTENCIA!BO29&lt;&gt;"X",ASISTENCIA!BO29&lt;&gt;"L",ASISTENCIA!BO29&lt;&gt;"J",ASISTENCIA!BO29&lt;&gt;"F"),SUMIF($F$13:$J$13,BR$13,$F30:$J30),"")</f>
        <v/>
      </c>
      <c r="BS30" s="125" t="str">
        <f>IF(AND(LEN($D30)&gt;0,SUMIF($F$13:$J$13,BS$13,$F30:$J30)&gt;0,ASISTENCIA!BP29&lt;&gt;"X",ASISTENCIA!BP29&lt;&gt;"L",ASISTENCIA!BP29&lt;&gt;"J",ASISTENCIA!BP29&lt;&gt;"F"),SUMIF($F$13:$J$13,BS$13,$F30:$J30),"")</f>
        <v/>
      </c>
      <c r="BT30" s="125" t="str">
        <f>IF(AND(LEN($D30)&gt;0,SUMIF($F$13:$J$13,BT$13,$F30:$J30)&gt;0,ASISTENCIA!BQ29&lt;&gt;"X",ASISTENCIA!BQ29&lt;&gt;"L",ASISTENCIA!BQ29&lt;&gt;"J",ASISTENCIA!BQ29&lt;&gt;"F"),SUMIF($F$13:$J$13,BT$13,$F30:$J30),"")</f>
        <v/>
      </c>
      <c r="BU30" s="125" t="str">
        <f>IF(AND(LEN($D30)&gt;0,SUMIF($F$13:$J$13,BU$13,$F30:$J30)&gt;0,ASISTENCIA!BR29&lt;&gt;"X",ASISTENCIA!BR29&lt;&gt;"L",ASISTENCIA!BR29&lt;&gt;"J",ASISTENCIA!BR29&lt;&gt;"F"),SUMIF($F$13:$J$13,BU$13,$F30:$J30),"")</f>
        <v/>
      </c>
      <c r="BV30" s="125" t="str">
        <f>IF(AND(LEN($D30)&gt;0,SUMIF($F$13:$J$13,BV$13,$F30:$J30)&gt;0,ASISTENCIA!BS29&lt;&gt;"X",ASISTENCIA!BS29&lt;&gt;"L",ASISTENCIA!BS29&lt;&gt;"J",ASISTENCIA!BS29&lt;&gt;"F"),SUMIF($F$13:$J$13,BV$13,$F30:$J30),"")</f>
        <v/>
      </c>
      <c r="BW30" s="125" t="str">
        <f>IF(AND(LEN($D30)&gt;0,SUMIF($F$13:$J$13,BW$13,$F30:$J30)&gt;0,ASISTENCIA!BT29&lt;&gt;"X",ASISTENCIA!BT29&lt;&gt;"L",ASISTENCIA!BT29&lt;&gt;"J",ASISTENCIA!BT29&lt;&gt;"F"),SUMIF($F$13:$J$13,BW$13,$F30:$J30),"")</f>
        <v/>
      </c>
      <c r="BX30" s="125" t="str">
        <f>IF(AND(LEN($D30)&gt;0,SUMIF($F$13:$J$13,BX$13,$F30:$J30)&gt;0,ASISTENCIA!BU29&lt;&gt;"X",ASISTENCIA!BU29&lt;&gt;"L",ASISTENCIA!BU29&lt;&gt;"J",ASISTENCIA!BU29&lt;&gt;"F"),SUMIF($F$13:$J$13,BX$13,$F30:$J30),"")</f>
        <v/>
      </c>
      <c r="BY30" s="125" t="str">
        <f>IF(AND(LEN($D30)&gt;0,SUMIF($F$13:$J$13,BY$13,$F30:$J30)&gt;0,ASISTENCIA!BV29&lt;&gt;"X",ASISTENCIA!BV29&lt;&gt;"L",ASISTENCIA!BV29&lt;&gt;"J",ASISTENCIA!BV29&lt;&gt;"F"),SUMIF($F$13:$J$13,BY$13,$F30:$J30),"")</f>
        <v/>
      </c>
      <c r="BZ30" s="125" t="str">
        <f>IF(AND(LEN($D30)&gt;0,SUMIF($F$13:$J$13,BZ$13,$F30:$J30)&gt;0,ASISTENCIA!BW29&lt;&gt;"X",ASISTENCIA!BW29&lt;&gt;"L",ASISTENCIA!BW29&lt;&gt;"J",ASISTENCIA!BW29&lt;&gt;"F"),SUMIF($F$13:$J$13,BZ$13,$F30:$J30),"")</f>
        <v/>
      </c>
      <c r="CA30" s="125" t="str">
        <f>IF(AND(LEN($D30)&gt;0,SUMIF($F$13:$J$13,CA$13,$F30:$J30)&gt;0,ASISTENCIA!BX29&lt;&gt;"X",ASISTENCIA!BX29&lt;&gt;"L",ASISTENCIA!BX29&lt;&gt;"J",ASISTENCIA!BX29&lt;&gt;"F"),SUMIF($F$13:$J$13,CA$13,$F30:$J30),"")</f>
        <v/>
      </c>
      <c r="CB30" s="125" t="str">
        <f>IF(AND(LEN($D30)&gt;0,SUMIF($F$13:$J$13,CB$13,$F30:$J30)&gt;0,ASISTENCIA!BY29&lt;&gt;"X",ASISTENCIA!BY29&lt;&gt;"L",ASISTENCIA!BY29&lt;&gt;"J",ASISTENCIA!BY29&lt;&gt;"F"),SUMIF($F$13:$J$13,CB$13,$F30:$J30),"")</f>
        <v/>
      </c>
      <c r="CC30" s="129" t="e">
        <f t="shared" si="4"/>
        <v>#REF!</v>
      </c>
      <c r="CD30" s="128"/>
    </row>
    <row r="31" spans="1:82" s="8" customFormat="1" ht="15" x14ac:dyDescent="0.25">
      <c r="A31" s="21" t="str">
        <f t="shared" si="5"/>
        <v/>
      </c>
      <c r="B31" s="16" t="str">
        <f>IF(LEN(C31)&gt;0,VLOOKUP($O$4,DATA!$A$1:$S$1,2,FALSE),"")</f>
        <v/>
      </c>
      <c r="C31" s="17" t="str">
        <f t="shared" si="2"/>
        <v/>
      </c>
      <c r="D31" s="28" t="str">
        <f>IF(LEN(ASISTENCIA!E30)&gt;0,ASISTENCIA!E30,"")</f>
        <v/>
      </c>
      <c r="E31" s="131" t="str">
        <f>IF(LEN(D31)&gt;0,ASISTENCIA!F30,"")</f>
        <v/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35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35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35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35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35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35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35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35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35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35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35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35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35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35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35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35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35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35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35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35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35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35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35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35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35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35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35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35" t="e">
        <f>IF(AND(LEN($D31)&gt;0,SUMIF($F$13:$J$13,AQ$13,$F31:$J31)&gt;0,ASISTENCIA!#REF!&lt;&gt;"X",ASISTENCIA!#REF!&lt;&gt;"L",ASISTENCIA!#REF!&lt;&gt;"J",ASISTENCIA!#REF!&lt;&gt;"V",ASISTENCIA!#REF!&lt;&gt;"F",ASISTENCIA!#REF!&lt;&gt;""),SUMIF($F$13:$J$13,AQ$13,$F31:$J31),"")</f>
        <v>#REF!</v>
      </c>
      <c r="AR31" s="35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35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29" t="e">
        <f t="shared" si="3"/>
        <v>#REF!</v>
      </c>
      <c r="AW31" s="128"/>
      <c r="AX31" s="125" t="str">
        <f>IF(AND(LEN($D31)&gt;0,SUMIF($F$13:$J$13,AX$13,$F31:$J31)&gt;0,ASISTENCIA!AU30&lt;&gt;"X",ASISTENCIA!AU30&lt;&gt;"L",ASISTENCIA!AU30&lt;&gt;"J",ASISTENCIA!AU30&lt;&gt;"F"),SUMIF($F$13:$J$13,AX$13,$F31:$J31),"")</f>
        <v/>
      </c>
      <c r="AY31" s="125" t="str">
        <f>IF(AND(LEN($D31)&gt;0,SUMIF($F$13:$J$13,AY$13,$F31:$J31)&gt;0,ASISTENCIA!AV30&lt;&gt;"X",ASISTENCIA!AV30&lt;&gt;"L",ASISTENCIA!AV30&lt;&gt;"J",ASISTENCIA!AV30&lt;&gt;"F"),SUMIF($F$13:$J$13,AY$13,$F31:$J31),"")</f>
        <v/>
      </c>
      <c r="AZ31" s="125" t="str">
        <f>IF(AND(LEN($D31)&gt;0,SUMIF($F$13:$J$13,AZ$13,$F31:$J31)&gt;0,ASISTENCIA!AW30&lt;&gt;"X",ASISTENCIA!AW30&lt;&gt;"L",ASISTENCIA!AW30&lt;&gt;"J",ASISTENCIA!AW30&lt;&gt;"F"),SUMIF($F$13:$J$13,AZ$13,$F31:$J31),"")</f>
        <v/>
      </c>
      <c r="BA31" s="125" t="str">
        <f>IF(AND(LEN($D31)&gt;0,SUMIF($F$13:$J$13,BA$13,$F31:$J31)&gt;0,ASISTENCIA!AX30&lt;&gt;"X",ASISTENCIA!AX30&lt;&gt;"L",ASISTENCIA!AX30&lt;&gt;"J",ASISTENCIA!AX30&lt;&gt;"F"),SUMIF($F$13:$J$13,BA$13,$F31:$J31),"")</f>
        <v/>
      </c>
      <c r="BB31" s="125" t="str">
        <f>IF(AND(LEN($D31)&gt;0,SUMIF($F$13:$J$13,BB$13,$F31:$J31)&gt;0,ASISTENCIA!AY30&lt;&gt;"X",ASISTENCIA!AY30&lt;&gt;"L",ASISTENCIA!AY30&lt;&gt;"J",ASISTENCIA!AY30&lt;&gt;"F"),SUMIF($F$13:$J$13,BB$13,$F31:$J31),"")</f>
        <v/>
      </c>
      <c r="BC31" s="125" t="str">
        <f>IF(AND(LEN($D31)&gt;0,SUMIF($F$13:$J$13,BC$13,$F31:$J31)&gt;0,ASISTENCIA!AZ30&lt;&gt;"X",ASISTENCIA!AZ30&lt;&gt;"L",ASISTENCIA!AZ30&lt;&gt;"J",ASISTENCIA!AZ30&lt;&gt;"F"),SUMIF($F$13:$J$13,BC$13,$F31:$J31),"")</f>
        <v/>
      </c>
      <c r="BD31" s="125" t="str">
        <f>IF(AND(LEN($D31)&gt;0,SUMIF($F$13:$J$13,BD$13,$F31:$J31)&gt;0,ASISTENCIA!BA30&lt;&gt;"X",ASISTENCIA!BA30&lt;&gt;"L",ASISTENCIA!BA30&lt;&gt;"J",ASISTENCIA!BA30&lt;&gt;"F"),SUMIF($F$13:$J$13,BD$13,$F31:$J31),"")</f>
        <v/>
      </c>
      <c r="BE31" s="125" t="str">
        <f>IF(AND(LEN($D31)&gt;0,SUMIF($F$13:$J$13,BE$13,$F31:$J31)&gt;0,ASISTENCIA!BB30&lt;&gt;"X",ASISTENCIA!BB30&lt;&gt;"L",ASISTENCIA!BB30&lt;&gt;"J",ASISTENCIA!BB30&lt;&gt;"F"),SUMIF($F$13:$J$13,BE$13,$F31:$J31),"")</f>
        <v/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str">
        <f>IF(AND(LEN($D31)&gt;0,SUMIF($F$13:$J$13,BH$13,$F31:$J31)&gt;0,ASISTENCIA!BE30&lt;&gt;"X",ASISTENCIA!BE30&lt;&gt;"L",ASISTENCIA!BE30&lt;&gt;"J",ASISTENCIA!BE30&lt;&gt;"F"),SUMIF($F$13:$J$13,BH$13,$F31:$J31),"")</f>
        <v/>
      </c>
      <c r="BI31" s="125" t="str">
        <f>IF(AND(LEN($D31)&gt;0,SUMIF($F$13:$J$13,BI$13,$F31:$J31)&gt;0,ASISTENCIA!BF30&lt;&gt;"X",ASISTENCIA!BF30&lt;&gt;"L",ASISTENCIA!BF30&lt;&gt;"J",ASISTENCIA!BF30&lt;&gt;"F"),SUMIF($F$13:$J$13,BI$13,$F31:$J31),"")</f>
        <v/>
      </c>
      <c r="BJ31" s="125" t="str">
        <f>IF(AND(LEN($D31)&gt;0,SUMIF($F$13:$J$13,BJ$13,$F31:$J31)&gt;0,ASISTENCIA!BG30&lt;&gt;"X",ASISTENCIA!BG30&lt;&gt;"L",ASISTENCIA!BG30&lt;&gt;"J",ASISTENCIA!BG30&lt;&gt;"F"),SUMIF($F$13:$J$13,BJ$13,$F31:$J31),"")</f>
        <v/>
      </c>
      <c r="BK31" s="125" t="str">
        <f>IF(AND(LEN($D31)&gt;0,SUMIF($F$13:$J$13,BK$13,$F31:$J31)&gt;0,ASISTENCIA!BH30&lt;&gt;"X",ASISTENCIA!BH30&lt;&gt;"L",ASISTENCIA!BH30&lt;&gt;"J",ASISTENCIA!BH30&lt;&gt;"F"),SUMIF($F$13:$J$13,BK$13,$F31:$J31),"")</f>
        <v/>
      </c>
      <c r="BL31" s="125" t="str">
        <f>IF(AND(LEN($D31)&gt;0,SUMIF($F$13:$J$13,BL$13,$F31:$J31)&gt;0,ASISTENCIA!BI30&lt;&gt;"X",ASISTENCIA!BI30&lt;&gt;"L",ASISTENCIA!BI30&lt;&gt;"J",ASISTENCIA!BI30&lt;&gt;"F"),SUMIF($F$13:$J$13,BL$13,$F31:$J31),"")</f>
        <v/>
      </c>
      <c r="BM31" s="125" t="str">
        <f>IF(AND(LEN($D31)&gt;0,SUMIF($F$13:$J$13,BM$13,$F31:$J31)&gt;0,ASISTENCIA!BJ30&lt;&gt;"X",ASISTENCIA!BJ30&lt;&gt;"L",ASISTENCIA!BJ30&lt;&gt;"J",ASISTENCIA!BJ30&lt;&gt;"F"),SUMIF($F$13:$J$13,BM$13,$F31:$J31),"")</f>
        <v/>
      </c>
      <c r="BN31" s="125" t="str">
        <f>IF(AND(LEN($D31)&gt;0,SUMIF($F$13:$J$13,BN$13,$F31:$J31)&gt;0,ASISTENCIA!BK30&lt;&gt;"X",ASISTENCIA!BK30&lt;&gt;"L",ASISTENCIA!BK30&lt;&gt;"J",ASISTENCIA!BK30&lt;&gt;"F"),SUMIF($F$13:$J$13,BN$13,$F31:$J31),"")</f>
        <v/>
      </c>
      <c r="BO31" s="125" t="str">
        <f>IF(AND(LEN($D31)&gt;0,SUMIF($F$13:$J$13,BO$13,$F31:$J31)&gt;0,ASISTENCIA!BL30&lt;&gt;"X",ASISTENCIA!BL30&lt;&gt;"L",ASISTENCIA!BL30&lt;&gt;"J",ASISTENCIA!BL30&lt;&gt;"F"),SUMIF($F$13:$J$13,BO$13,$F31:$J31),"")</f>
        <v/>
      </c>
      <c r="BP31" s="125" t="str">
        <f>IF(AND(LEN($D31)&gt;0,SUMIF($F$13:$J$13,BP$13,$F31:$J31)&gt;0,ASISTENCIA!BM30&lt;&gt;"X",ASISTENCIA!BM30&lt;&gt;"L",ASISTENCIA!BM30&lt;&gt;"J",ASISTENCIA!BM30&lt;&gt;"F"),SUMIF($F$13:$J$13,BP$13,$F31:$J31),"")</f>
        <v/>
      </c>
      <c r="BQ31" s="125" t="str">
        <f>IF(AND(LEN($D31)&gt;0,SUMIF($F$13:$J$13,BQ$13,$F31:$J31)&gt;0,ASISTENCIA!BN30&lt;&gt;"X",ASISTENCIA!BN30&lt;&gt;"L",ASISTENCIA!BN30&lt;&gt;"J",ASISTENCIA!BN30&lt;&gt;"F"),SUMIF($F$13:$J$13,BQ$13,$F31:$J31),"")</f>
        <v/>
      </c>
      <c r="BR31" s="125" t="str">
        <f>IF(AND(LEN($D31)&gt;0,SUMIF($F$13:$J$13,BR$13,$F31:$J31)&gt;0,ASISTENCIA!BO30&lt;&gt;"X",ASISTENCIA!BO30&lt;&gt;"L",ASISTENCIA!BO30&lt;&gt;"J",ASISTENCIA!BO30&lt;&gt;"F"),SUMIF($F$13:$J$13,BR$13,$F31:$J31),"")</f>
        <v/>
      </c>
      <c r="BS31" s="125" t="str">
        <f>IF(AND(LEN($D31)&gt;0,SUMIF($F$13:$J$13,BS$13,$F31:$J31)&gt;0,ASISTENCIA!BP30&lt;&gt;"X",ASISTENCIA!BP30&lt;&gt;"L",ASISTENCIA!BP30&lt;&gt;"J",ASISTENCIA!BP30&lt;&gt;"F"),SUMIF($F$13:$J$13,BS$13,$F31:$J31),"")</f>
        <v/>
      </c>
      <c r="BT31" s="125" t="str">
        <f>IF(AND(LEN($D31)&gt;0,SUMIF($F$13:$J$13,BT$13,$F31:$J31)&gt;0,ASISTENCIA!BQ30&lt;&gt;"X",ASISTENCIA!BQ30&lt;&gt;"L",ASISTENCIA!BQ30&lt;&gt;"J",ASISTENCIA!BQ30&lt;&gt;"F"),SUMIF($F$13:$J$13,BT$13,$F31:$J31),"")</f>
        <v/>
      </c>
      <c r="BU31" s="125" t="str">
        <f>IF(AND(LEN($D31)&gt;0,SUMIF($F$13:$J$13,BU$13,$F31:$J31)&gt;0,ASISTENCIA!BR30&lt;&gt;"X",ASISTENCIA!BR30&lt;&gt;"L",ASISTENCIA!BR30&lt;&gt;"J",ASISTENCIA!BR30&lt;&gt;"F"),SUMIF($F$13:$J$13,BU$13,$F31:$J31),"")</f>
        <v/>
      </c>
      <c r="BV31" s="125" t="str">
        <f>IF(AND(LEN($D31)&gt;0,SUMIF($F$13:$J$13,BV$13,$F31:$J31)&gt;0,ASISTENCIA!BS30&lt;&gt;"X",ASISTENCIA!BS30&lt;&gt;"L",ASISTENCIA!BS30&lt;&gt;"J",ASISTENCIA!BS30&lt;&gt;"F"),SUMIF($F$13:$J$13,BV$13,$F31:$J31),"")</f>
        <v/>
      </c>
      <c r="BW31" s="125" t="str">
        <f>IF(AND(LEN($D31)&gt;0,SUMIF($F$13:$J$13,BW$13,$F31:$J31)&gt;0,ASISTENCIA!BT30&lt;&gt;"X",ASISTENCIA!BT30&lt;&gt;"L",ASISTENCIA!BT30&lt;&gt;"J",ASISTENCIA!BT30&lt;&gt;"F"),SUMIF($F$13:$J$13,BW$13,$F31:$J31),"")</f>
        <v/>
      </c>
      <c r="BX31" s="125" t="str">
        <f>IF(AND(LEN($D31)&gt;0,SUMIF($F$13:$J$13,BX$13,$F31:$J31)&gt;0,ASISTENCIA!BU30&lt;&gt;"X",ASISTENCIA!BU30&lt;&gt;"L",ASISTENCIA!BU30&lt;&gt;"J",ASISTENCIA!BU30&lt;&gt;"F"),SUMIF($F$13:$J$13,BX$13,$F31:$J31),"")</f>
        <v/>
      </c>
      <c r="BY31" s="125" t="str">
        <f>IF(AND(LEN($D31)&gt;0,SUMIF($F$13:$J$13,BY$13,$F31:$J31)&gt;0,ASISTENCIA!BV30&lt;&gt;"X",ASISTENCIA!BV30&lt;&gt;"L",ASISTENCIA!BV30&lt;&gt;"J",ASISTENCIA!BV30&lt;&gt;"F"),SUMIF($F$13:$J$13,BY$13,$F31:$J31),"")</f>
        <v/>
      </c>
      <c r="BZ31" s="125" t="str">
        <f>IF(AND(LEN($D31)&gt;0,SUMIF($F$13:$J$13,BZ$13,$F31:$J31)&gt;0,ASISTENCIA!BW30&lt;&gt;"X",ASISTENCIA!BW30&lt;&gt;"L",ASISTENCIA!BW30&lt;&gt;"J",ASISTENCIA!BW30&lt;&gt;"F"),SUMIF($F$13:$J$13,BZ$13,$F31:$J31),"")</f>
        <v/>
      </c>
      <c r="CA31" s="125" t="str">
        <f>IF(AND(LEN($D31)&gt;0,SUMIF($F$13:$J$13,CA$13,$F31:$J31)&gt;0,ASISTENCIA!BX30&lt;&gt;"X",ASISTENCIA!BX30&lt;&gt;"L",ASISTENCIA!BX30&lt;&gt;"J",ASISTENCIA!BX30&lt;&gt;"F"),SUMIF($F$13:$J$13,CA$13,$F31:$J31),"")</f>
        <v/>
      </c>
      <c r="CB31" s="125" t="str">
        <f>IF(AND(LEN($D31)&gt;0,SUMIF($F$13:$J$13,CB$13,$F31:$J31)&gt;0,ASISTENCIA!BY30&lt;&gt;"X",ASISTENCIA!BY30&lt;&gt;"L",ASISTENCIA!BY30&lt;&gt;"J",ASISTENCIA!BY30&lt;&gt;"F"),SUMIF($F$13:$J$13,CB$13,$F31:$J31),"")</f>
        <v/>
      </c>
      <c r="CC31" s="129" t="e">
        <f t="shared" si="4"/>
        <v>#REF!</v>
      </c>
      <c r="CD31" s="128"/>
    </row>
    <row r="32" spans="1:82" ht="15" x14ac:dyDescent="0.2">
      <c r="A32" s="21" t="str">
        <f t="shared" si="5"/>
        <v/>
      </c>
      <c r="B32" s="16" t="str">
        <f>IF(LEN(C32)&gt;0,VLOOKUP($O$4,DATA!$A$1:$S$1,2,FALSE),"")</f>
        <v/>
      </c>
      <c r="C32" s="17" t="str">
        <f t="shared" si="2"/>
        <v/>
      </c>
      <c r="D32" s="28" t="str">
        <f>IF(LEN(ASISTENCIA!E31)&gt;0,ASISTENCIA!E31,"")</f>
        <v/>
      </c>
      <c r="E32" s="131" t="str">
        <f>IF(LEN(D32)&gt;0,ASISTENCIA!F31,"")</f>
        <v/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35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35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35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35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35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35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35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35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35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35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35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35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35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35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35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35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35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35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35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35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35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35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35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35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35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35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35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35" t="e">
        <f>IF(AND(LEN($D32)&gt;0,SUMIF($F$13:$J$13,AQ$13,$F32:$J32)&gt;0,ASISTENCIA!#REF!&lt;&gt;"X",ASISTENCIA!#REF!&lt;&gt;"L",ASISTENCIA!#REF!&lt;&gt;"J",ASISTENCIA!#REF!&lt;&gt;"V",ASISTENCIA!#REF!&lt;&gt;"F",ASISTENCIA!#REF!&lt;&gt;""),SUMIF($F$13:$J$13,AQ$13,$F32:$J32),"")</f>
        <v>#REF!</v>
      </c>
      <c r="AR32" s="35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35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29" t="e">
        <f t="shared" si="3"/>
        <v>#REF!</v>
      </c>
      <c r="AX32" s="125" t="str">
        <f>IF(AND(LEN($D32)&gt;0,SUMIF($F$13:$J$13,AX$13,$F32:$J32)&gt;0,ASISTENCIA!AU31&lt;&gt;"X",ASISTENCIA!AU31&lt;&gt;"L",ASISTENCIA!AU31&lt;&gt;"J",ASISTENCIA!AU31&lt;&gt;"F"),SUMIF($F$13:$J$13,AX$13,$F32:$J32),"")</f>
        <v/>
      </c>
      <c r="AY32" s="125" t="str">
        <f>IF(AND(LEN($D32)&gt;0,SUMIF($F$13:$J$13,AY$13,$F32:$J32)&gt;0,ASISTENCIA!AV31&lt;&gt;"X",ASISTENCIA!AV31&lt;&gt;"L",ASISTENCIA!AV31&lt;&gt;"J",ASISTENCIA!AV31&lt;&gt;"F"),SUMIF($F$13:$J$13,AY$13,$F32:$J32),"")</f>
        <v/>
      </c>
      <c r="AZ32" s="125" t="str">
        <f>IF(AND(LEN($D32)&gt;0,SUMIF($F$13:$J$13,AZ$13,$F32:$J32)&gt;0,ASISTENCIA!AW31&lt;&gt;"X",ASISTENCIA!AW31&lt;&gt;"L",ASISTENCIA!AW31&lt;&gt;"J",ASISTENCIA!AW31&lt;&gt;"F"),SUMIF($F$13:$J$13,AZ$13,$F32:$J32),"")</f>
        <v/>
      </c>
      <c r="BA32" s="125" t="str">
        <f>IF(AND(LEN($D32)&gt;0,SUMIF($F$13:$J$13,BA$13,$F32:$J32)&gt;0,ASISTENCIA!AX31&lt;&gt;"X",ASISTENCIA!AX31&lt;&gt;"L",ASISTENCIA!AX31&lt;&gt;"J",ASISTENCIA!AX31&lt;&gt;"F"),SUMIF($F$13:$J$13,BA$13,$F32:$J32),"")</f>
        <v/>
      </c>
      <c r="BB32" s="125" t="str">
        <f>IF(AND(LEN($D32)&gt;0,SUMIF($F$13:$J$13,BB$13,$F32:$J32)&gt;0,ASISTENCIA!AY31&lt;&gt;"X",ASISTENCIA!AY31&lt;&gt;"L",ASISTENCIA!AY31&lt;&gt;"J",ASISTENCIA!AY31&lt;&gt;"F"),SUMIF($F$13:$J$13,BB$13,$F32:$J32),"")</f>
        <v/>
      </c>
      <c r="BC32" s="125" t="str">
        <f>IF(AND(LEN($D32)&gt;0,SUMIF($F$13:$J$13,BC$13,$F32:$J32)&gt;0,ASISTENCIA!AZ31&lt;&gt;"X",ASISTENCIA!AZ31&lt;&gt;"L",ASISTENCIA!AZ31&lt;&gt;"J",ASISTENCIA!AZ31&lt;&gt;"F"),SUMIF($F$13:$J$13,BC$13,$F32:$J32),"")</f>
        <v/>
      </c>
      <c r="BD32" s="125" t="str">
        <f>IF(AND(LEN($D32)&gt;0,SUMIF($F$13:$J$13,BD$13,$F32:$J32)&gt;0,ASISTENCIA!BA31&lt;&gt;"X",ASISTENCIA!BA31&lt;&gt;"L",ASISTENCIA!BA31&lt;&gt;"J",ASISTENCIA!BA31&lt;&gt;"F"),SUMIF($F$13:$J$13,BD$13,$F32:$J32),"")</f>
        <v/>
      </c>
      <c r="BE32" s="125" t="str">
        <f>IF(AND(LEN($D32)&gt;0,SUMIF($F$13:$J$13,BE$13,$F32:$J32)&gt;0,ASISTENCIA!BB31&lt;&gt;"X",ASISTENCIA!BB31&lt;&gt;"L",ASISTENCIA!BB31&lt;&gt;"J",ASISTENCIA!BB31&lt;&gt;"F"),SUMIF($F$13:$J$13,BE$13,$F32:$J32),"")</f>
        <v/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str">
        <f>IF(AND(LEN($D32)&gt;0,SUMIF($F$13:$J$13,BH$13,$F32:$J32)&gt;0,ASISTENCIA!BE31&lt;&gt;"X",ASISTENCIA!BE31&lt;&gt;"L",ASISTENCIA!BE31&lt;&gt;"J",ASISTENCIA!BE31&lt;&gt;"F"),SUMIF($F$13:$J$13,BH$13,$F32:$J32),"")</f>
        <v/>
      </c>
      <c r="BI32" s="125" t="str">
        <f>IF(AND(LEN($D32)&gt;0,SUMIF($F$13:$J$13,BI$13,$F32:$J32)&gt;0,ASISTENCIA!BF31&lt;&gt;"X",ASISTENCIA!BF31&lt;&gt;"L",ASISTENCIA!BF31&lt;&gt;"J",ASISTENCIA!BF31&lt;&gt;"F"),SUMIF($F$13:$J$13,BI$13,$F32:$J32),"")</f>
        <v/>
      </c>
      <c r="BJ32" s="125" t="str">
        <f>IF(AND(LEN($D32)&gt;0,SUMIF($F$13:$J$13,BJ$13,$F32:$J32)&gt;0,ASISTENCIA!BG31&lt;&gt;"X",ASISTENCIA!BG31&lt;&gt;"L",ASISTENCIA!BG31&lt;&gt;"J",ASISTENCIA!BG31&lt;&gt;"F"),SUMIF($F$13:$J$13,BJ$13,$F32:$J32),"")</f>
        <v/>
      </c>
      <c r="BK32" s="125" t="str">
        <f>IF(AND(LEN($D32)&gt;0,SUMIF($F$13:$J$13,BK$13,$F32:$J32)&gt;0,ASISTENCIA!BH31&lt;&gt;"X",ASISTENCIA!BH31&lt;&gt;"L",ASISTENCIA!BH31&lt;&gt;"J",ASISTENCIA!BH31&lt;&gt;"F"),SUMIF($F$13:$J$13,BK$13,$F32:$J32),"")</f>
        <v/>
      </c>
      <c r="BL32" s="125" t="str">
        <f>IF(AND(LEN($D32)&gt;0,SUMIF($F$13:$J$13,BL$13,$F32:$J32)&gt;0,ASISTENCIA!BI31&lt;&gt;"X",ASISTENCIA!BI31&lt;&gt;"L",ASISTENCIA!BI31&lt;&gt;"J",ASISTENCIA!BI31&lt;&gt;"F"),SUMIF($F$13:$J$13,BL$13,$F32:$J32),"")</f>
        <v/>
      </c>
      <c r="BM32" s="125" t="str">
        <f>IF(AND(LEN($D32)&gt;0,SUMIF($F$13:$J$13,BM$13,$F32:$J32)&gt;0,ASISTENCIA!BJ31&lt;&gt;"X",ASISTENCIA!BJ31&lt;&gt;"L",ASISTENCIA!BJ31&lt;&gt;"J",ASISTENCIA!BJ31&lt;&gt;"F"),SUMIF($F$13:$J$13,BM$13,$F32:$J32),"")</f>
        <v/>
      </c>
      <c r="BN32" s="125" t="str">
        <f>IF(AND(LEN($D32)&gt;0,SUMIF($F$13:$J$13,BN$13,$F32:$J32)&gt;0,ASISTENCIA!BK31&lt;&gt;"X",ASISTENCIA!BK31&lt;&gt;"L",ASISTENCIA!BK31&lt;&gt;"J",ASISTENCIA!BK31&lt;&gt;"F"),SUMIF($F$13:$J$13,BN$13,$F32:$J32),"")</f>
        <v/>
      </c>
      <c r="BO32" s="125" t="str">
        <f>IF(AND(LEN($D32)&gt;0,SUMIF($F$13:$J$13,BO$13,$F32:$J32)&gt;0,ASISTENCIA!BL31&lt;&gt;"X",ASISTENCIA!BL31&lt;&gt;"L",ASISTENCIA!BL31&lt;&gt;"J",ASISTENCIA!BL31&lt;&gt;"F"),SUMIF($F$13:$J$13,BO$13,$F32:$J32),"")</f>
        <v/>
      </c>
      <c r="BP32" s="125" t="str">
        <f>IF(AND(LEN($D32)&gt;0,SUMIF($F$13:$J$13,BP$13,$F32:$J32)&gt;0,ASISTENCIA!BM31&lt;&gt;"X",ASISTENCIA!BM31&lt;&gt;"L",ASISTENCIA!BM31&lt;&gt;"J",ASISTENCIA!BM31&lt;&gt;"F"),SUMIF($F$13:$J$13,BP$13,$F32:$J32),"")</f>
        <v/>
      </c>
      <c r="BQ32" s="125" t="str">
        <f>IF(AND(LEN($D32)&gt;0,SUMIF($F$13:$J$13,BQ$13,$F32:$J32)&gt;0,ASISTENCIA!BN31&lt;&gt;"X",ASISTENCIA!BN31&lt;&gt;"L",ASISTENCIA!BN31&lt;&gt;"J",ASISTENCIA!BN31&lt;&gt;"F"),SUMIF($F$13:$J$13,BQ$13,$F32:$J32),"")</f>
        <v/>
      </c>
      <c r="BR32" s="125" t="str">
        <f>IF(AND(LEN($D32)&gt;0,SUMIF($F$13:$J$13,BR$13,$F32:$J32)&gt;0,ASISTENCIA!BO31&lt;&gt;"X",ASISTENCIA!BO31&lt;&gt;"L",ASISTENCIA!BO31&lt;&gt;"J",ASISTENCIA!BO31&lt;&gt;"F"),SUMIF($F$13:$J$13,BR$13,$F32:$J32),"")</f>
        <v/>
      </c>
      <c r="BS32" s="125" t="str">
        <f>IF(AND(LEN($D32)&gt;0,SUMIF($F$13:$J$13,BS$13,$F32:$J32)&gt;0,ASISTENCIA!BP31&lt;&gt;"X",ASISTENCIA!BP31&lt;&gt;"L",ASISTENCIA!BP31&lt;&gt;"J",ASISTENCIA!BP31&lt;&gt;"F"),SUMIF($F$13:$J$13,BS$13,$F32:$J32),"")</f>
        <v/>
      </c>
      <c r="BT32" s="125" t="str">
        <f>IF(AND(LEN($D32)&gt;0,SUMIF($F$13:$J$13,BT$13,$F32:$J32)&gt;0,ASISTENCIA!BQ31&lt;&gt;"X",ASISTENCIA!BQ31&lt;&gt;"L",ASISTENCIA!BQ31&lt;&gt;"J",ASISTENCIA!BQ31&lt;&gt;"F"),SUMIF($F$13:$J$13,BT$13,$F32:$J32),"")</f>
        <v/>
      </c>
      <c r="BU32" s="125" t="str">
        <f>IF(AND(LEN($D32)&gt;0,SUMIF($F$13:$J$13,BU$13,$F32:$J32)&gt;0,ASISTENCIA!BR31&lt;&gt;"X",ASISTENCIA!BR31&lt;&gt;"L",ASISTENCIA!BR31&lt;&gt;"J",ASISTENCIA!BR31&lt;&gt;"F"),SUMIF($F$13:$J$13,BU$13,$F32:$J32),"")</f>
        <v/>
      </c>
      <c r="BV32" s="125" t="str">
        <f>IF(AND(LEN($D32)&gt;0,SUMIF($F$13:$J$13,BV$13,$F32:$J32)&gt;0,ASISTENCIA!BS31&lt;&gt;"X",ASISTENCIA!BS31&lt;&gt;"L",ASISTENCIA!BS31&lt;&gt;"J",ASISTENCIA!BS31&lt;&gt;"F"),SUMIF($F$13:$J$13,BV$13,$F32:$J32),"")</f>
        <v/>
      </c>
      <c r="BW32" s="125" t="str">
        <f>IF(AND(LEN($D32)&gt;0,SUMIF($F$13:$J$13,BW$13,$F32:$J32)&gt;0,ASISTENCIA!BT31&lt;&gt;"X",ASISTENCIA!BT31&lt;&gt;"L",ASISTENCIA!BT31&lt;&gt;"J",ASISTENCIA!BT31&lt;&gt;"F"),SUMIF($F$13:$J$13,BW$13,$F32:$J32),"")</f>
        <v/>
      </c>
      <c r="BX32" s="125" t="str">
        <f>IF(AND(LEN($D32)&gt;0,SUMIF($F$13:$J$13,BX$13,$F32:$J32)&gt;0,ASISTENCIA!BU31&lt;&gt;"X",ASISTENCIA!BU31&lt;&gt;"L",ASISTENCIA!BU31&lt;&gt;"J",ASISTENCIA!BU31&lt;&gt;"F"),SUMIF($F$13:$J$13,BX$13,$F32:$J32),"")</f>
        <v/>
      </c>
      <c r="BY32" s="125" t="str">
        <f>IF(AND(LEN($D32)&gt;0,SUMIF($F$13:$J$13,BY$13,$F32:$J32)&gt;0,ASISTENCIA!BV31&lt;&gt;"X",ASISTENCIA!BV31&lt;&gt;"L",ASISTENCIA!BV31&lt;&gt;"J",ASISTENCIA!BV31&lt;&gt;"F"),SUMIF($F$13:$J$13,BY$13,$F32:$J32),"")</f>
        <v/>
      </c>
      <c r="BZ32" s="125" t="str">
        <f>IF(AND(LEN($D32)&gt;0,SUMIF($F$13:$J$13,BZ$13,$F32:$J32)&gt;0,ASISTENCIA!BW31&lt;&gt;"X",ASISTENCIA!BW31&lt;&gt;"L",ASISTENCIA!BW31&lt;&gt;"J",ASISTENCIA!BW31&lt;&gt;"F"),SUMIF($F$13:$J$13,BZ$13,$F32:$J32),"")</f>
        <v/>
      </c>
      <c r="CA32" s="125" t="str">
        <f>IF(AND(LEN($D32)&gt;0,SUMIF($F$13:$J$13,CA$13,$F32:$J32)&gt;0,ASISTENCIA!BX31&lt;&gt;"X",ASISTENCIA!BX31&lt;&gt;"L",ASISTENCIA!BX31&lt;&gt;"J",ASISTENCIA!BX31&lt;&gt;"F"),SUMIF($F$13:$J$13,CA$13,$F32:$J32),"")</f>
        <v/>
      </c>
      <c r="CB32" s="125" t="str">
        <f>IF(AND(LEN($D32)&gt;0,SUMIF($F$13:$J$13,CB$13,$F32:$J32)&gt;0,ASISTENCIA!BY31&lt;&gt;"X",ASISTENCIA!BY31&lt;&gt;"L",ASISTENCIA!BY31&lt;&gt;"J",ASISTENCIA!BY31&lt;&gt;"F"),SUMIF($F$13:$J$13,CB$13,$F32:$J32),"")</f>
        <v/>
      </c>
      <c r="CC32" s="129" t="e">
        <f t="shared" si="4"/>
        <v>#REF!</v>
      </c>
    </row>
    <row r="33" spans="1:81" ht="15" x14ac:dyDescent="0.2">
      <c r="A33" s="21" t="str">
        <f t="shared" si="5"/>
        <v/>
      </c>
      <c r="B33" s="16" t="str">
        <f>IF(LEN(C33)&gt;0,VLOOKUP($O$4,DATA!$A$1:$S$1,2,FALSE),"")</f>
        <v/>
      </c>
      <c r="C33" s="17" t="str">
        <f t="shared" si="2"/>
        <v/>
      </c>
      <c r="D33" s="28" t="str">
        <f>IF(LEN(ASISTENCIA!E32)&gt;0,ASISTENCIA!E32,"")</f>
        <v/>
      </c>
      <c r="E33" s="131" t="str">
        <f>IF(LEN(D33)&gt;0,ASISTENCIA!F32,"")</f>
        <v/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35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35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35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35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35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35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35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35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35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35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35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35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35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35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35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35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35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35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35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35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35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35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35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35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35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35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35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35" t="e">
        <f>IF(AND(LEN($D33)&gt;0,SUMIF($F$13:$J$13,AQ$13,$F33:$J33)&gt;0,ASISTENCIA!#REF!&lt;&gt;"X",ASISTENCIA!#REF!&lt;&gt;"L",ASISTENCIA!#REF!&lt;&gt;"J",ASISTENCIA!#REF!&lt;&gt;"V",ASISTENCIA!#REF!&lt;&gt;"F",ASISTENCIA!#REF!&lt;&gt;""),SUMIF($F$13:$J$13,AQ$13,$F33:$J33),"")</f>
        <v>#REF!</v>
      </c>
      <c r="AR33" s="35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35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29" t="e">
        <f t="shared" si="3"/>
        <v>#REF!</v>
      </c>
      <c r="AX33" s="125" t="str">
        <f>IF(AND(LEN($D33)&gt;0,SUMIF($F$13:$J$13,AX$13,$F33:$J33)&gt;0,ASISTENCIA!AU32&lt;&gt;"X",ASISTENCIA!AU32&lt;&gt;"L",ASISTENCIA!AU32&lt;&gt;"J",ASISTENCIA!AU32&lt;&gt;"F"),SUMIF($F$13:$J$13,AX$13,$F33:$J33),"")</f>
        <v/>
      </c>
      <c r="AY33" s="125" t="str">
        <f>IF(AND(LEN($D33)&gt;0,SUMIF($F$13:$J$13,AY$13,$F33:$J33)&gt;0,ASISTENCIA!AV32&lt;&gt;"X",ASISTENCIA!AV32&lt;&gt;"L",ASISTENCIA!AV32&lt;&gt;"J",ASISTENCIA!AV32&lt;&gt;"F"),SUMIF($F$13:$J$13,AY$13,$F33:$J33),"")</f>
        <v/>
      </c>
      <c r="AZ33" s="125" t="str">
        <f>IF(AND(LEN($D33)&gt;0,SUMIF($F$13:$J$13,AZ$13,$F33:$J33)&gt;0,ASISTENCIA!AW32&lt;&gt;"X",ASISTENCIA!AW32&lt;&gt;"L",ASISTENCIA!AW32&lt;&gt;"J",ASISTENCIA!AW32&lt;&gt;"F"),SUMIF($F$13:$J$13,AZ$13,$F33:$J33),"")</f>
        <v/>
      </c>
      <c r="BA33" s="125" t="str">
        <f>IF(AND(LEN($D33)&gt;0,SUMIF($F$13:$J$13,BA$13,$F33:$J33)&gt;0,ASISTENCIA!AX32&lt;&gt;"X",ASISTENCIA!AX32&lt;&gt;"L",ASISTENCIA!AX32&lt;&gt;"J",ASISTENCIA!AX32&lt;&gt;"F"),SUMIF($F$13:$J$13,BA$13,$F33:$J33),"")</f>
        <v/>
      </c>
      <c r="BB33" s="125" t="str">
        <f>IF(AND(LEN($D33)&gt;0,SUMIF($F$13:$J$13,BB$13,$F33:$J33)&gt;0,ASISTENCIA!AY32&lt;&gt;"X",ASISTENCIA!AY32&lt;&gt;"L",ASISTENCIA!AY32&lt;&gt;"J",ASISTENCIA!AY32&lt;&gt;"F"),SUMIF($F$13:$J$13,BB$13,$F33:$J33),"")</f>
        <v/>
      </c>
      <c r="BC33" s="125" t="str">
        <f>IF(AND(LEN($D33)&gt;0,SUMIF($F$13:$J$13,BC$13,$F33:$J33)&gt;0,ASISTENCIA!AZ32&lt;&gt;"X",ASISTENCIA!AZ32&lt;&gt;"L",ASISTENCIA!AZ32&lt;&gt;"J",ASISTENCIA!AZ32&lt;&gt;"F"),SUMIF($F$13:$J$13,BC$13,$F33:$J33),"")</f>
        <v/>
      </c>
      <c r="BD33" s="125" t="str">
        <f>IF(AND(LEN($D33)&gt;0,SUMIF($F$13:$J$13,BD$13,$F33:$J33)&gt;0,ASISTENCIA!BA32&lt;&gt;"X",ASISTENCIA!BA32&lt;&gt;"L",ASISTENCIA!BA32&lt;&gt;"J",ASISTENCIA!BA32&lt;&gt;"F"),SUMIF($F$13:$J$13,BD$13,$F33:$J33),"")</f>
        <v/>
      </c>
      <c r="BE33" s="125" t="str">
        <f>IF(AND(LEN($D33)&gt;0,SUMIF($F$13:$J$13,BE$13,$F33:$J33)&gt;0,ASISTENCIA!BB32&lt;&gt;"X",ASISTENCIA!BB32&lt;&gt;"L",ASISTENCIA!BB32&lt;&gt;"J",ASISTENCIA!BB32&lt;&gt;"F"),SUMIF($F$13:$J$13,BE$13,$F33:$J33),"")</f>
        <v/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str">
        <f>IF(AND(LEN($D33)&gt;0,SUMIF($F$13:$J$13,BH$13,$F33:$J33)&gt;0,ASISTENCIA!BE32&lt;&gt;"X",ASISTENCIA!BE32&lt;&gt;"L",ASISTENCIA!BE32&lt;&gt;"J",ASISTENCIA!BE32&lt;&gt;"F"),SUMIF($F$13:$J$13,BH$13,$F33:$J33),"")</f>
        <v/>
      </c>
      <c r="BI33" s="125" t="str">
        <f>IF(AND(LEN($D33)&gt;0,SUMIF($F$13:$J$13,BI$13,$F33:$J33)&gt;0,ASISTENCIA!BF32&lt;&gt;"X",ASISTENCIA!BF32&lt;&gt;"L",ASISTENCIA!BF32&lt;&gt;"J",ASISTENCIA!BF32&lt;&gt;"F"),SUMIF($F$13:$J$13,BI$13,$F33:$J33),"")</f>
        <v/>
      </c>
      <c r="BJ33" s="125" t="str">
        <f>IF(AND(LEN($D33)&gt;0,SUMIF($F$13:$J$13,BJ$13,$F33:$J33)&gt;0,ASISTENCIA!BG32&lt;&gt;"X",ASISTENCIA!BG32&lt;&gt;"L",ASISTENCIA!BG32&lt;&gt;"J",ASISTENCIA!BG32&lt;&gt;"F"),SUMIF($F$13:$J$13,BJ$13,$F33:$J33),"")</f>
        <v/>
      </c>
      <c r="BK33" s="125" t="str">
        <f>IF(AND(LEN($D33)&gt;0,SUMIF($F$13:$J$13,BK$13,$F33:$J33)&gt;0,ASISTENCIA!BH32&lt;&gt;"X",ASISTENCIA!BH32&lt;&gt;"L",ASISTENCIA!BH32&lt;&gt;"J",ASISTENCIA!BH32&lt;&gt;"F"),SUMIF($F$13:$J$13,BK$13,$F33:$J33),"")</f>
        <v/>
      </c>
      <c r="BL33" s="125" t="str">
        <f>IF(AND(LEN($D33)&gt;0,SUMIF($F$13:$J$13,BL$13,$F33:$J33)&gt;0,ASISTENCIA!BI32&lt;&gt;"X",ASISTENCIA!BI32&lt;&gt;"L",ASISTENCIA!BI32&lt;&gt;"J",ASISTENCIA!BI32&lt;&gt;"F"),SUMIF($F$13:$J$13,BL$13,$F33:$J33),"")</f>
        <v/>
      </c>
      <c r="BM33" s="125" t="str">
        <f>IF(AND(LEN($D33)&gt;0,SUMIF($F$13:$J$13,BM$13,$F33:$J33)&gt;0,ASISTENCIA!BJ32&lt;&gt;"X",ASISTENCIA!BJ32&lt;&gt;"L",ASISTENCIA!BJ32&lt;&gt;"J",ASISTENCIA!BJ32&lt;&gt;"F"),SUMIF($F$13:$J$13,BM$13,$F33:$J33),"")</f>
        <v/>
      </c>
      <c r="BN33" s="125" t="str">
        <f>IF(AND(LEN($D33)&gt;0,SUMIF($F$13:$J$13,BN$13,$F33:$J33)&gt;0,ASISTENCIA!BK32&lt;&gt;"X",ASISTENCIA!BK32&lt;&gt;"L",ASISTENCIA!BK32&lt;&gt;"J",ASISTENCIA!BK32&lt;&gt;"F"),SUMIF($F$13:$J$13,BN$13,$F33:$J33),"")</f>
        <v/>
      </c>
      <c r="BO33" s="125" t="str">
        <f>IF(AND(LEN($D33)&gt;0,SUMIF($F$13:$J$13,BO$13,$F33:$J33)&gt;0,ASISTENCIA!BL32&lt;&gt;"X",ASISTENCIA!BL32&lt;&gt;"L",ASISTENCIA!BL32&lt;&gt;"J",ASISTENCIA!BL32&lt;&gt;"F"),SUMIF($F$13:$J$13,BO$13,$F33:$J33),"")</f>
        <v/>
      </c>
      <c r="BP33" s="125" t="str">
        <f>IF(AND(LEN($D33)&gt;0,SUMIF($F$13:$J$13,BP$13,$F33:$J33)&gt;0,ASISTENCIA!BM32&lt;&gt;"X",ASISTENCIA!BM32&lt;&gt;"L",ASISTENCIA!BM32&lt;&gt;"J",ASISTENCIA!BM32&lt;&gt;"F"),SUMIF($F$13:$J$13,BP$13,$F33:$J33),"")</f>
        <v/>
      </c>
      <c r="BQ33" s="125" t="str">
        <f>IF(AND(LEN($D33)&gt;0,SUMIF($F$13:$J$13,BQ$13,$F33:$J33)&gt;0,ASISTENCIA!BN32&lt;&gt;"X",ASISTENCIA!BN32&lt;&gt;"L",ASISTENCIA!BN32&lt;&gt;"J",ASISTENCIA!BN32&lt;&gt;"F"),SUMIF($F$13:$J$13,BQ$13,$F33:$J33),"")</f>
        <v/>
      </c>
      <c r="BR33" s="125" t="str">
        <f>IF(AND(LEN($D33)&gt;0,SUMIF($F$13:$J$13,BR$13,$F33:$J33)&gt;0,ASISTENCIA!BO32&lt;&gt;"X",ASISTENCIA!BO32&lt;&gt;"L",ASISTENCIA!BO32&lt;&gt;"J",ASISTENCIA!BO32&lt;&gt;"F"),SUMIF($F$13:$J$13,BR$13,$F33:$J33),"")</f>
        <v/>
      </c>
      <c r="BS33" s="125" t="str">
        <f>IF(AND(LEN($D33)&gt;0,SUMIF($F$13:$J$13,BS$13,$F33:$J33)&gt;0,ASISTENCIA!BP32&lt;&gt;"X",ASISTENCIA!BP32&lt;&gt;"L",ASISTENCIA!BP32&lt;&gt;"J",ASISTENCIA!BP32&lt;&gt;"F"),SUMIF($F$13:$J$13,BS$13,$F33:$J33),"")</f>
        <v/>
      </c>
      <c r="BT33" s="125" t="str">
        <f>IF(AND(LEN($D33)&gt;0,SUMIF($F$13:$J$13,BT$13,$F33:$J33)&gt;0,ASISTENCIA!BQ32&lt;&gt;"X",ASISTENCIA!BQ32&lt;&gt;"L",ASISTENCIA!BQ32&lt;&gt;"J",ASISTENCIA!BQ32&lt;&gt;"F"),SUMIF($F$13:$J$13,BT$13,$F33:$J33),"")</f>
        <v/>
      </c>
      <c r="BU33" s="125" t="str">
        <f>IF(AND(LEN($D33)&gt;0,SUMIF($F$13:$J$13,BU$13,$F33:$J33)&gt;0,ASISTENCIA!BR32&lt;&gt;"X",ASISTENCIA!BR32&lt;&gt;"L",ASISTENCIA!BR32&lt;&gt;"J",ASISTENCIA!BR32&lt;&gt;"F"),SUMIF($F$13:$J$13,BU$13,$F33:$J33),"")</f>
        <v/>
      </c>
      <c r="BV33" s="125" t="str">
        <f>IF(AND(LEN($D33)&gt;0,SUMIF($F$13:$J$13,BV$13,$F33:$J33)&gt;0,ASISTENCIA!BS32&lt;&gt;"X",ASISTENCIA!BS32&lt;&gt;"L",ASISTENCIA!BS32&lt;&gt;"J",ASISTENCIA!BS32&lt;&gt;"F"),SUMIF($F$13:$J$13,BV$13,$F33:$J33),"")</f>
        <v/>
      </c>
      <c r="BW33" s="125" t="str">
        <f>IF(AND(LEN($D33)&gt;0,SUMIF($F$13:$J$13,BW$13,$F33:$J33)&gt;0,ASISTENCIA!BT32&lt;&gt;"X",ASISTENCIA!BT32&lt;&gt;"L",ASISTENCIA!BT32&lt;&gt;"J",ASISTENCIA!BT32&lt;&gt;"F"),SUMIF($F$13:$J$13,BW$13,$F33:$J33),"")</f>
        <v/>
      </c>
      <c r="BX33" s="125" t="str">
        <f>IF(AND(LEN($D33)&gt;0,SUMIF($F$13:$J$13,BX$13,$F33:$J33)&gt;0,ASISTENCIA!BU32&lt;&gt;"X",ASISTENCIA!BU32&lt;&gt;"L",ASISTENCIA!BU32&lt;&gt;"J",ASISTENCIA!BU32&lt;&gt;"F"),SUMIF($F$13:$J$13,BX$13,$F33:$J33),"")</f>
        <v/>
      </c>
      <c r="BY33" s="125" t="str">
        <f>IF(AND(LEN($D33)&gt;0,SUMIF($F$13:$J$13,BY$13,$F33:$J33)&gt;0,ASISTENCIA!BV32&lt;&gt;"X",ASISTENCIA!BV32&lt;&gt;"L",ASISTENCIA!BV32&lt;&gt;"J",ASISTENCIA!BV32&lt;&gt;"F"),SUMIF($F$13:$J$13,BY$13,$F33:$J33),"")</f>
        <v/>
      </c>
      <c r="BZ33" s="125" t="str">
        <f>IF(AND(LEN($D33)&gt;0,SUMIF($F$13:$J$13,BZ$13,$F33:$J33)&gt;0,ASISTENCIA!BW32&lt;&gt;"X",ASISTENCIA!BW32&lt;&gt;"L",ASISTENCIA!BW32&lt;&gt;"J",ASISTENCIA!BW32&lt;&gt;"F"),SUMIF($F$13:$J$13,BZ$13,$F33:$J33),"")</f>
        <v/>
      </c>
      <c r="CA33" s="125" t="str">
        <f>IF(AND(LEN($D33)&gt;0,SUMIF($F$13:$J$13,CA$13,$F33:$J33)&gt;0,ASISTENCIA!BX32&lt;&gt;"X",ASISTENCIA!BX32&lt;&gt;"L",ASISTENCIA!BX32&lt;&gt;"J",ASISTENCIA!BX32&lt;&gt;"F"),SUMIF($F$13:$J$13,CA$13,$F33:$J33),"")</f>
        <v/>
      </c>
      <c r="CB33" s="125" t="str">
        <f>IF(AND(LEN($D33)&gt;0,SUMIF($F$13:$J$13,CB$13,$F33:$J33)&gt;0,ASISTENCIA!BY32&lt;&gt;"X",ASISTENCIA!BY32&lt;&gt;"L",ASISTENCIA!BY32&lt;&gt;"J",ASISTENCIA!BY32&lt;&gt;"F"),SUMIF($F$13:$J$13,CB$13,$F33:$J33),"")</f>
        <v/>
      </c>
      <c r="CC33" s="129" t="e">
        <f t="shared" si="4"/>
        <v>#REF!</v>
      </c>
    </row>
    <row r="34" spans="1:81" ht="15" x14ac:dyDescent="0.2">
      <c r="A34" s="21" t="str">
        <f t="shared" si="5"/>
        <v/>
      </c>
      <c r="B34" s="16" t="str">
        <f>IF(LEN(C34)&gt;0,VLOOKUP($O$4,DATA!$A$1:$S$1,2,FALSE),"")</f>
        <v/>
      </c>
      <c r="C34" s="17" t="str">
        <f t="shared" si="2"/>
        <v/>
      </c>
      <c r="D34" s="28" t="str">
        <f>IF(LEN(ASISTENCIA!E33)&gt;0,ASISTENCIA!E33,"")</f>
        <v/>
      </c>
      <c r="E34" s="131" t="str">
        <f>IF(LEN(D34)&gt;0,ASISTENCIA!F33,"")</f>
        <v/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35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35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35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35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35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35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35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35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35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35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35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35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35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35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35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35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35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35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35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35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35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35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35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35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35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35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35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35" t="e">
        <f>IF(AND(LEN($D34)&gt;0,SUMIF($F$13:$J$13,AQ$13,$F34:$J34)&gt;0,ASISTENCIA!#REF!&lt;&gt;"X",ASISTENCIA!#REF!&lt;&gt;"L",ASISTENCIA!#REF!&lt;&gt;"J",ASISTENCIA!#REF!&lt;&gt;"V",ASISTENCIA!#REF!&lt;&gt;"F",ASISTENCIA!#REF!&lt;&gt;""),SUMIF($F$13:$J$13,AQ$13,$F34:$J34),"")</f>
        <v>#REF!</v>
      </c>
      <c r="AR34" s="35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35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29" t="e">
        <f t="shared" si="3"/>
        <v>#REF!</v>
      </c>
      <c r="AX34" s="125" t="str">
        <f>IF(AND(LEN($D34)&gt;0,SUMIF($F$13:$J$13,AX$13,$F34:$J34)&gt;0,ASISTENCIA!AU33&lt;&gt;"X",ASISTENCIA!AU33&lt;&gt;"L",ASISTENCIA!AU33&lt;&gt;"J",ASISTENCIA!AU33&lt;&gt;"F"),SUMIF($F$13:$J$13,AX$13,$F34:$J34),"")</f>
        <v/>
      </c>
      <c r="AY34" s="125" t="str">
        <f>IF(AND(LEN($D34)&gt;0,SUMIF($F$13:$J$13,AY$13,$F34:$J34)&gt;0,ASISTENCIA!AV33&lt;&gt;"X",ASISTENCIA!AV33&lt;&gt;"L",ASISTENCIA!AV33&lt;&gt;"J",ASISTENCIA!AV33&lt;&gt;"F"),SUMIF($F$13:$J$13,AY$13,$F34:$J34),"")</f>
        <v/>
      </c>
      <c r="AZ34" s="125" t="str">
        <f>IF(AND(LEN($D34)&gt;0,SUMIF($F$13:$J$13,AZ$13,$F34:$J34)&gt;0,ASISTENCIA!AW33&lt;&gt;"X",ASISTENCIA!AW33&lt;&gt;"L",ASISTENCIA!AW33&lt;&gt;"J",ASISTENCIA!AW33&lt;&gt;"F"),SUMIF($F$13:$J$13,AZ$13,$F34:$J34),"")</f>
        <v/>
      </c>
      <c r="BA34" s="125" t="str">
        <f>IF(AND(LEN($D34)&gt;0,SUMIF($F$13:$J$13,BA$13,$F34:$J34)&gt;0,ASISTENCIA!AX33&lt;&gt;"X",ASISTENCIA!AX33&lt;&gt;"L",ASISTENCIA!AX33&lt;&gt;"J",ASISTENCIA!AX33&lt;&gt;"F"),SUMIF($F$13:$J$13,BA$13,$F34:$J34),"")</f>
        <v/>
      </c>
      <c r="BB34" s="125" t="str">
        <f>IF(AND(LEN($D34)&gt;0,SUMIF($F$13:$J$13,BB$13,$F34:$J34)&gt;0,ASISTENCIA!AY33&lt;&gt;"X",ASISTENCIA!AY33&lt;&gt;"L",ASISTENCIA!AY33&lt;&gt;"J",ASISTENCIA!AY33&lt;&gt;"F"),SUMIF($F$13:$J$13,BB$13,$F34:$J34),"")</f>
        <v/>
      </c>
      <c r="BC34" s="125" t="str">
        <f>IF(AND(LEN($D34)&gt;0,SUMIF($F$13:$J$13,BC$13,$F34:$J34)&gt;0,ASISTENCIA!AZ33&lt;&gt;"X",ASISTENCIA!AZ33&lt;&gt;"L",ASISTENCIA!AZ33&lt;&gt;"J",ASISTENCIA!AZ33&lt;&gt;"F"),SUMIF($F$13:$J$13,BC$13,$F34:$J34),"")</f>
        <v/>
      </c>
      <c r="BD34" s="125" t="str">
        <f>IF(AND(LEN($D34)&gt;0,SUMIF($F$13:$J$13,BD$13,$F34:$J34)&gt;0,ASISTENCIA!BA33&lt;&gt;"X",ASISTENCIA!BA33&lt;&gt;"L",ASISTENCIA!BA33&lt;&gt;"J",ASISTENCIA!BA33&lt;&gt;"F"),SUMIF($F$13:$J$13,BD$13,$F34:$J34),"")</f>
        <v/>
      </c>
      <c r="BE34" s="125" t="str">
        <f>IF(AND(LEN($D34)&gt;0,SUMIF($F$13:$J$13,BE$13,$F34:$J34)&gt;0,ASISTENCIA!BB33&lt;&gt;"X",ASISTENCIA!BB33&lt;&gt;"L",ASISTENCIA!BB33&lt;&gt;"J",ASISTENCIA!BB33&lt;&gt;"F"),SUMIF($F$13:$J$13,BE$13,$F34:$J34),"")</f>
        <v/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str">
        <f>IF(AND(LEN($D34)&gt;0,SUMIF($F$13:$J$13,BH$13,$F34:$J34)&gt;0,ASISTENCIA!BE33&lt;&gt;"X",ASISTENCIA!BE33&lt;&gt;"L",ASISTENCIA!BE33&lt;&gt;"J",ASISTENCIA!BE33&lt;&gt;"F"),SUMIF($F$13:$J$13,BH$13,$F34:$J34),"")</f>
        <v/>
      </c>
      <c r="BI34" s="125" t="str">
        <f>IF(AND(LEN($D34)&gt;0,SUMIF($F$13:$J$13,BI$13,$F34:$J34)&gt;0,ASISTENCIA!BF33&lt;&gt;"X",ASISTENCIA!BF33&lt;&gt;"L",ASISTENCIA!BF33&lt;&gt;"J",ASISTENCIA!BF33&lt;&gt;"F"),SUMIF($F$13:$J$13,BI$13,$F34:$J34),"")</f>
        <v/>
      </c>
      <c r="BJ34" s="125" t="str">
        <f>IF(AND(LEN($D34)&gt;0,SUMIF($F$13:$J$13,BJ$13,$F34:$J34)&gt;0,ASISTENCIA!BG33&lt;&gt;"X",ASISTENCIA!BG33&lt;&gt;"L",ASISTENCIA!BG33&lt;&gt;"J",ASISTENCIA!BG33&lt;&gt;"F"),SUMIF($F$13:$J$13,BJ$13,$F34:$J34),"")</f>
        <v/>
      </c>
      <c r="BK34" s="125" t="str">
        <f>IF(AND(LEN($D34)&gt;0,SUMIF($F$13:$J$13,BK$13,$F34:$J34)&gt;0,ASISTENCIA!BH33&lt;&gt;"X",ASISTENCIA!BH33&lt;&gt;"L",ASISTENCIA!BH33&lt;&gt;"J",ASISTENCIA!BH33&lt;&gt;"F"),SUMIF($F$13:$J$13,BK$13,$F34:$J34),"")</f>
        <v/>
      </c>
      <c r="BL34" s="125" t="str">
        <f>IF(AND(LEN($D34)&gt;0,SUMIF($F$13:$J$13,BL$13,$F34:$J34)&gt;0,ASISTENCIA!BI33&lt;&gt;"X",ASISTENCIA!BI33&lt;&gt;"L",ASISTENCIA!BI33&lt;&gt;"J",ASISTENCIA!BI33&lt;&gt;"F"),SUMIF($F$13:$J$13,BL$13,$F34:$J34),"")</f>
        <v/>
      </c>
      <c r="BM34" s="125" t="str">
        <f>IF(AND(LEN($D34)&gt;0,SUMIF($F$13:$J$13,BM$13,$F34:$J34)&gt;0,ASISTENCIA!BJ33&lt;&gt;"X",ASISTENCIA!BJ33&lt;&gt;"L",ASISTENCIA!BJ33&lt;&gt;"J",ASISTENCIA!BJ33&lt;&gt;"F"),SUMIF($F$13:$J$13,BM$13,$F34:$J34),"")</f>
        <v/>
      </c>
      <c r="BN34" s="125" t="str">
        <f>IF(AND(LEN($D34)&gt;0,SUMIF($F$13:$J$13,BN$13,$F34:$J34)&gt;0,ASISTENCIA!BK33&lt;&gt;"X",ASISTENCIA!BK33&lt;&gt;"L",ASISTENCIA!BK33&lt;&gt;"J",ASISTENCIA!BK33&lt;&gt;"F"),SUMIF($F$13:$J$13,BN$13,$F34:$J34),"")</f>
        <v/>
      </c>
      <c r="BO34" s="125" t="str">
        <f>IF(AND(LEN($D34)&gt;0,SUMIF($F$13:$J$13,BO$13,$F34:$J34)&gt;0,ASISTENCIA!BL33&lt;&gt;"X",ASISTENCIA!BL33&lt;&gt;"L",ASISTENCIA!BL33&lt;&gt;"J",ASISTENCIA!BL33&lt;&gt;"F"),SUMIF($F$13:$J$13,BO$13,$F34:$J34),"")</f>
        <v/>
      </c>
      <c r="BP34" s="125" t="str">
        <f>IF(AND(LEN($D34)&gt;0,SUMIF($F$13:$J$13,BP$13,$F34:$J34)&gt;0,ASISTENCIA!BM33&lt;&gt;"X",ASISTENCIA!BM33&lt;&gt;"L",ASISTENCIA!BM33&lt;&gt;"J",ASISTENCIA!BM33&lt;&gt;"F"),SUMIF($F$13:$J$13,BP$13,$F34:$J34),"")</f>
        <v/>
      </c>
      <c r="BQ34" s="125" t="str">
        <f>IF(AND(LEN($D34)&gt;0,SUMIF($F$13:$J$13,BQ$13,$F34:$J34)&gt;0,ASISTENCIA!BN33&lt;&gt;"X",ASISTENCIA!BN33&lt;&gt;"L",ASISTENCIA!BN33&lt;&gt;"J",ASISTENCIA!BN33&lt;&gt;"F"),SUMIF($F$13:$J$13,BQ$13,$F34:$J34),"")</f>
        <v/>
      </c>
      <c r="BR34" s="125" t="str">
        <f>IF(AND(LEN($D34)&gt;0,SUMIF($F$13:$J$13,BR$13,$F34:$J34)&gt;0,ASISTENCIA!BO33&lt;&gt;"X",ASISTENCIA!BO33&lt;&gt;"L",ASISTENCIA!BO33&lt;&gt;"J",ASISTENCIA!BO33&lt;&gt;"F"),SUMIF($F$13:$J$13,BR$13,$F34:$J34),"")</f>
        <v/>
      </c>
      <c r="BS34" s="125" t="str">
        <f>IF(AND(LEN($D34)&gt;0,SUMIF($F$13:$J$13,BS$13,$F34:$J34)&gt;0,ASISTENCIA!BP33&lt;&gt;"X",ASISTENCIA!BP33&lt;&gt;"L",ASISTENCIA!BP33&lt;&gt;"J",ASISTENCIA!BP33&lt;&gt;"F"),SUMIF($F$13:$J$13,BS$13,$F34:$J34),"")</f>
        <v/>
      </c>
      <c r="BT34" s="125" t="str">
        <f>IF(AND(LEN($D34)&gt;0,SUMIF($F$13:$J$13,BT$13,$F34:$J34)&gt;0,ASISTENCIA!BQ33&lt;&gt;"X",ASISTENCIA!BQ33&lt;&gt;"L",ASISTENCIA!BQ33&lt;&gt;"J",ASISTENCIA!BQ33&lt;&gt;"F"),SUMIF($F$13:$J$13,BT$13,$F34:$J34),"")</f>
        <v/>
      </c>
      <c r="BU34" s="125" t="str">
        <f>IF(AND(LEN($D34)&gt;0,SUMIF($F$13:$J$13,BU$13,$F34:$J34)&gt;0,ASISTENCIA!BR33&lt;&gt;"X",ASISTENCIA!BR33&lt;&gt;"L",ASISTENCIA!BR33&lt;&gt;"J",ASISTENCIA!BR33&lt;&gt;"F"),SUMIF($F$13:$J$13,BU$13,$F34:$J34),"")</f>
        <v/>
      </c>
      <c r="BV34" s="125" t="str">
        <f>IF(AND(LEN($D34)&gt;0,SUMIF($F$13:$J$13,BV$13,$F34:$J34)&gt;0,ASISTENCIA!BS33&lt;&gt;"X",ASISTENCIA!BS33&lt;&gt;"L",ASISTENCIA!BS33&lt;&gt;"J",ASISTENCIA!BS33&lt;&gt;"F"),SUMIF($F$13:$J$13,BV$13,$F34:$J34),"")</f>
        <v/>
      </c>
      <c r="BW34" s="125" t="str">
        <f>IF(AND(LEN($D34)&gt;0,SUMIF($F$13:$J$13,BW$13,$F34:$J34)&gt;0,ASISTENCIA!BT33&lt;&gt;"X",ASISTENCIA!BT33&lt;&gt;"L",ASISTENCIA!BT33&lt;&gt;"J",ASISTENCIA!BT33&lt;&gt;"F"),SUMIF($F$13:$J$13,BW$13,$F34:$J34),"")</f>
        <v/>
      </c>
      <c r="BX34" s="125" t="str">
        <f>IF(AND(LEN($D34)&gt;0,SUMIF($F$13:$J$13,BX$13,$F34:$J34)&gt;0,ASISTENCIA!BU33&lt;&gt;"X",ASISTENCIA!BU33&lt;&gt;"L",ASISTENCIA!BU33&lt;&gt;"J",ASISTENCIA!BU33&lt;&gt;"F"),SUMIF($F$13:$J$13,BX$13,$F34:$J34),"")</f>
        <v/>
      </c>
      <c r="BY34" s="125" t="str">
        <f>IF(AND(LEN($D34)&gt;0,SUMIF($F$13:$J$13,BY$13,$F34:$J34)&gt;0,ASISTENCIA!BV33&lt;&gt;"X",ASISTENCIA!BV33&lt;&gt;"L",ASISTENCIA!BV33&lt;&gt;"J",ASISTENCIA!BV33&lt;&gt;"F"),SUMIF($F$13:$J$13,BY$13,$F34:$J34),"")</f>
        <v/>
      </c>
      <c r="BZ34" s="125" t="str">
        <f>IF(AND(LEN($D34)&gt;0,SUMIF($F$13:$J$13,BZ$13,$F34:$J34)&gt;0,ASISTENCIA!BW33&lt;&gt;"X",ASISTENCIA!BW33&lt;&gt;"L",ASISTENCIA!BW33&lt;&gt;"J",ASISTENCIA!BW33&lt;&gt;"F"),SUMIF($F$13:$J$13,BZ$13,$F34:$J34),"")</f>
        <v/>
      </c>
      <c r="CA34" s="125" t="str">
        <f>IF(AND(LEN($D34)&gt;0,SUMIF($F$13:$J$13,CA$13,$F34:$J34)&gt;0,ASISTENCIA!BX33&lt;&gt;"X",ASISTENCIA!BX33&lt;&gt;"L",ASISTENCIA!BX33&lt;&gt;"J",ASISTENCIA!BX33&lt;&gt;"F"),SUMIF($F$13:$J$13,CA$13,$F34:$J34),"")</f>
        <v/>
      </c>
      <c r="CB34" s="125" t="str">
        <f>IF(AND(LEN($D34)&gt;0,SUMIF($F$13:$J$13,CB$13,$F34:$J34)&gt;0,ASISTENCIA!BY33&lt;&gt;"X",ASISTENCIA!BY33&lt;&gt;"L",ASISTENCIA!BY33&lt;&gt;"J",ASISTENCIA!BY33&lt;&gt;"F"),SUMIF($F$13:$J$13,CB$13,$F34:$J34),"")</f>
        <v/>
      </c>
      <c r="CC34" s="129" t="e">
        <f t="shared" si="4"/>
        <v>#REF!</v>
      </c>
    </row>
    <row r="35" spans="1:81" ht="15" x14ac:dyDescent="0.2">
      <c r="A35" s="21" t="str">
        <f t="shared" si="5"/>
        <v/>
      </c>
      <c r="B35" s="16" t="str">
        <f>IF(LEN(C35)&gt;0,VLOOKUP($O$4,DATA!$A$1:$S$1,2,FALSE),"")</f>
        <v/>
      </c>
      <c r="C35" s="17" t="str">
        <f t="shared" si="2"/>
        <v/>
      </c>
      <c r="D35" s="28" t="str">
        <f>IF(LEN(ASISTENCIA!E34)&gt;0,ASISTENCIA!E34,"")</f>
        <v/>
      </c>
      <c r="E35" s="131" t="str">
        <f>IF(LEN(D35)&gt;0,ASISTENCIA!F34,"")</f>
        <v/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35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35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35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35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35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35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35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35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35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35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35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35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35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35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35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35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35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35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35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35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35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35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35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35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35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35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35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35" t="e">
        <f>IF(AND(LEN($D35)&gt;0,SUMIF($F$13:$J$13,AQ$13,$F35:$J35)&gt;0,ASISTENCIA!#REF!&lt;&gt;"X",ASISTENCIA!#REF!&lt;&gt;"L",ASISTENCIA!#REF!&lt;&gt;"J",ASISTENCIA!#REF!&lt;&gt;"V",ASISTENCIA!#REF!&lt;&gt;"F",ASISTENCIA!#REF!&lt;&gt;""),SUMIF($F$13:$J$13,AQ$13,$F35:$J35),"")</f>
        <v>#REF!</v>
      </c>
      <c r="AR35" s="35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35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29" t="e">
        <f t="shared" si="3"/>
        <v>#REF!</v>
      </c>
      <c r="AX35" s="125" t="str">
        <f>IF(AND(LEN($D35)&gt;0,SUMIF($F$13:$J$13,AX$13,$F35:$J35)&gt;0,ASISTENCIA!AU34&lt;&gt;"X",ASISTENCIA!AU34&lt;&gt;"L",ASISTENCIA!AU34&lt;&gt;"J",ASISTENCIA!AU34&lt;&gt;"F"),SUMIF($F$13:$J$13,AX$13,$F35:$J35),"")</f>
        <v/>
      </c>
      <c r="AY35" s="125" t="str">
        <f>IF(AND(LEN($D35)&gt;0,SUMIF($F$13:$J$13,AY$13,$F35:$J35)&gt;0,ASISTENCIA!AV34&lt;&gt;"X",ASISTENCIA!AV34&lt;&gt;"L",ASISTENCIA!AV34&lt;&gt;"J",ASISTENCIA!AV34&lt;&gt;"F"),SUMIF($F$13:$J$13,AY$13,$F35:$J35),"")</f>
        <v/>
      </c>
      <c r="AZ35" s="125" t="str">
        <f>IF(AND(LEN($D35)&gt;0,SUMIF($F$13:$J$13,AZ$13,$F35:$J35)&gt;0,ASISTENCIA!AW34&lt;&gt;"X",ASISTENCIA!AW34&lt;&gt;"L",ASISTENCIA!AW34&lt;&gt;"J",ASISTENCIA!AW34&lt;&gt;"F"),SUMIF($F$13:$J$13,AZ$13,$F35:$J35),"")</f>
        <v/>
      </c>
      <c r="BA35" s="125" t="str">
        <f>IF(AND(LEN($D35)&gt;0,SUMIF($F$13:$J$13,BA$13,$F35:$J35)&gt;0,ASISTENCIA!AX34&lt;&gt;"X",ASISTENCIA!AX34&lt;&gt;"L",ASISTENCIA!AX34&lt;&gt;"J",ASISTENCIA!AX34&lt;&gt;"F"),SUMIF($F$13:$J$13,BA$13,$F35:$J35),"")</f>
        <v/>
      </c>
      <c r="BB35" s="125" t="str">
        <f>IF(AND(LEN($D35)&gt;0,SUMIF($F$13:$J$13,BB$13,$F35:$J35)&gt;0,ASISTENCIA!AY34&lt;&gt;"X",ASISTENCIA!AY34&lt;&gt;"L",ASISTENCIA!AY34&lt;&gt;"J",ASISTENCIA!AY34&lt;&gt;"F"),SUMIF($F$13:$J$13,BB$13,$F35:$J35),"")</f>
        <v/>
      </c>
      <c r="BC35" s="125" t="str">
        <f>IF(AND(LEN($D35)&gt;0,SUMIF($F$13:$J$13,BC$13,$F35:$J35)&gt;0,ASISTENCIA!AZ34&lt;&gt;"X",ASISTENCIA!AZ34&lt;&gt;"L",ASISTENCIA!AZ34&lt;&gt;"J",ASISTENCIA!AZ34&lt;&gt;"F"),SUMIF($F$13:$J$13,BC$13,$F35:$J35),"")</f>
        <v/>
      </c>
      <c r="BD35" s="125" t="str">
        <f>IF(AND(LEN($D35)&gt;0,SUMIF($F$13:$J$13,BD$13,$F35:$J35)&gt;0,ASISTENCIA!BA34&lt;&gt;"X",ASISTENCIA!BA34&lt;&gt;"L",ASISTENCIA!BA34&lt;&gt;"J",ASISTENCIA!BA34&lt;&gt;"F"),SUMIF($F$13:$J$13,BD$13,$F35:$J35),"")</f>
        <v/>
      </c>
      <c r="BE35" s="125" t="str">
        <f>IF(AND(LEN($D35)&gt;0,SUMIF($F$13:$J$13,BE$13,$F35:$J35)&gt;0,ASISTENCIA!BB34&lt;&gt;"X",ASISTENCIA!BB34&lt;&gt;"L",ASISTENCIA!BB34&lt;&gt;"J",ASISTENCIA!BB34&lt;&gt;"F"),SUMIF($F$13:$J$13,BE$13,$F35:$J35),"")</f>
        <v/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str">
        <f>IF(AND(LEN($D35)&gt;0,SUMIF($F$13:$J$13,BH$13,$F35:$J35)&gt;0,ASISTENCIA!BE34&lt;&gt;"X",ASISTENCIA!BE34&lt;&gt;"L",ASISTENCIA!BE34&lt;&gt;"J",ASISTENCIA!BE34&lt;&gt;"F"),SUMIF($F$13:$J$13,BH$13,$F35:$J35),"")</f>
        <v/>
      </c>
      <c r="BI35" s="125" t="str">
        <f>IF(AND(LEN($D35)&gt;0,SUMIF($F$13:$J$13,BI$13,$F35:$J35)&gt;0,ASISTENCIA!BF34&lt;&gt;"X",ASISTENCIA!BF34&lt;&gt;"L",ASISTENCIA!BF34&lt;&gt;"J",ASISTENCIA!BF34&lt;&gt;"F"),SUMIF($F$13:$J$13,BI$13,$F35:$J35),"")</f>
        <v/>
      </c>
      <c r="BJ35" s="125" t="str">
        <f>IF(AND(LEN($D35)&gt;0,SUMIF($F$13:$J$13,BJ$13,$F35:$J35)&gt;0,ASISTENCIA!BG34&lt;&gt;"X",ASISTENCIA!BG34&lt;&gt;"L",ASISTENCIA!BG34&lt;&gt;"J",ASISTENCIA!BG34&lt;&gt;"F"),SUMIF($F$13:$J$13,BJ$13,$F35:$J35),"")</f>
        <v/>
      </c>
      <c r="BK35" s="125" t="str">
        <f>IF(AND(LEN($D35)&gt;0,SUMIF($F$13:$J$13,BK$13,$F35:$J35)&gt;0,ASISTENCIA!BH34&lt;&gt;"X",ASISTENCIA!BH34&lt;&gt;"L",ASISTENCIA!BH34&lt;&gt;"J",ASISTENCIA!BH34&lt;&gt;"F"),SUMIF($F$13:$J$13,BK$13,$F35:$J35),"")</f>
        <v/>
      </c>
      <c r="BL35" s="125" t="str">
        <f>IF(AND(LEN($D35)&gt;0,SUMIF($F$13:$J$13,BL$13,$F35:$J35)&gt;0,ASISTENCIA!BI34&lt;&gt;"X",ASISTENCIA!BI34&lt;&gt;"L",ASISTENCIA!BI34&lt;&gt;"J",ASISTENCIA!BI34&lt;&gt;"F"),SUMIF($F$13:$J$13,BL$13,$F35:$J35),"")</f>
        <v/>
      </c>
      <c r="BM35" s="125" t="str">
        <f>IF(AND(LEN($D35)&gt;0,SUMIF($F$13:$J$13,BM$13,$F35:$J35)&gt;0,ASISTENCIA!BJ34&lt;&gt;"X",ASISTENCIA!BJ34&lt;&gt;"L",ASISTENCIA!BJ34&lt;&gt;"J",ASISTENCIA!BJ34&lt;&gt;"F"),SUMIF($F$13:$J$13,BM$13,$F35:$J35),"")</f>
        <v/>
      </c>
      <c r="BN35" s="125" t="str">
        <f>IF(AND(LEN($D35)&gt;0,SUMIF($F$13:$J$13,BN$13,$F35:$J35)&gt;0,ASISTENCIA!BK34&lt;&gt;"X",ASISTENCIA!BK34&lt;&gt;"L",ASISTENCIA!BK34&lt;&gt;"J",ASISTENCIA!BK34&lt;&gt;"F"),SUMIF($F$13:$J$13,BN$13,$F35:$J35),"")</f>
        <v/>
      </c>
      <c r="BO35" s="125" t="str">
        <f>IF(AND(LEN($D35)&gt;0,SUMIF($F$13:$J$13,BO$13,$F35:$J35)&gt;0,ASISTENCIA!BL34&lt;&gt;"X",ASISTENCIA!BL34&lt;&gt;"L",ASISTENCIA!BL34&lt;&gt;"J",ASISTENCIA!BL34&lt;&gt;"F"),SUMIF($F$13:$J$13,BO$13,$F35:$J35),"")</f>
        <v/>
      </c>
      <c r="BP35" s="125" t="str">
        <f>IF(AND(LEN($D35)&gt;0,SUMIF($F$13:$J$13,BP$13,$F35:$J35)&gt;0,ASISTENCIA!BM34&lt;&gt;"X",ASISTENCIA!BM34&lt;&gt;"L",ASISTENCIA!BM34&lt;&gt;"J",ASISTENCIA!BM34&lt;&gt;"F"),SUMIF($F$13:$J$13,BP$13,$F35:$J35),"")</f>
        <v/>
      </c>
      <c r="BQ35" s="125" t="str">
        <f>IF(AND(LEN($D35)&gt;0,SUMIF($F$13:$J$13,BQ$13,$F35:$J35)&gt;0,ASISTENCIA!BN34&lt;&gt;"X",ASISTENCIA!BN34&lt;&gt;"L",ASISTENCIA!BN34&lt;&gt;"J",ASISTENCIA!BN34&lt;&gt;"F"),SUMIF($F$13:$J$13,BQ$13,$F35:$J35),"")</f>
        <v/>
      </c>
      <c r="BR35" s="125" t="str">
        <f>IF(AND(LEN($D35)&gt;0,SUMIF($F$13:$J$13,BR$13,$F35:$J35)&gt;0,ASISTENCIA!BO34&lt;&gt;"X",ASISTENCIA!BO34&lt;&gt;"L",ASISTENCIA!BO34&lt;&gt;"J",ASISTENCIA!BO34&lt;&gt;"F"),SUMIF($F$13:$J$13,BR$13,$F35:$J35),"")</f>
        <v/>
      </c>
      <c r="BS35" s="125" t="str">
        <f>IF(AND(LEN($D35)&gt;0,SUMIF($F$13:$J$13,BS$13,$F35:$J35)&gt;0,ASISTENCIA!BP34&lt;&gt;"X",ASISTENCIA!BP34&lt;&gt;"L",ASISTENCIA!BP34&lt;&gt;"J",ASISTENCIA!BP34&lt;&gt;"F"),SUMIF($F$13:$J$13,BS$13,$F35:$J35),"")</f>
        <v/>
      </c>
      <c r="BT35" s="125" t="str">
        <f>IF(AND(LEN($D35)&gt;0,SUMIF($F$13:$J$13,BT$13,$F35:$J35)&gt;0,ASISTENCIA!BQ34&lt;&gt;"X",ASISTENCIA!BQ34&lt;&gt;"L",ASISTENCIA!BQ34&lt;&gt;"J",ASISTENCIA!BQ34&lt;&gt;"F"),SUMIF($F$13:$J$13,BT$13,$F35:$J35),"")</f>
        <v/>
      </c>
      <c r="BU35" s="125" t="str">
        <f>IF(AND(LEN($D35)&gt;0,SUMIF($F$13:$J$13,BU$13,$F35:$J35)&gt;0,ASISTENCIA!BR34&lt;&gt;"X",ASISTENCIA!BR34&lt;&gt;"L",ASISTENCIA!BR34&lt;&gt;"J",ASISTENCIA!BR34&lt;&gt;"F"),SUMIF($F$13:$J$13,BU$13,$F35:$J35),"")</f>
        <v/>
      </c>
      <c r="BV35" s="125" t="str">
        <f>IF(AND(LEN($D35)&gt;0,SUMIF($F$13:$J$13,BV$13,$F35:$J35)&gt;0,ASISTENCIA!BS34&lt;&gt;"X",ASISTENCIA!BS34&lt;&gt;"L",ASISTENCIA!BS34&lt;&gt;"J",ASISTENCIA!BS34&lt;&gt;"F"),SUMIF($F$13:$J$13,BV$13,$F35:$J35),"")</f>
        <v/>
      </c>
      <c r="BW35" s="125" t="str">
        <f>IF(AND(LEN($D35)&gt;0,SUMIF($F$13:$J$13,BW$13,$F35:$J35)&gt;0,ASISTENCIA!BT34&lt;&gt;"X",ASISTENCIA!BT34&lt;&gt;"L",ASISTENCIA!BT34&lt;&gt;"J",ASISTENCIA!BT34&lt;&gt;"F"),SUMIF($F$13:$J$13,BW$13,$F35:$J35),"")</f>
        <v/>
      </c>
      <c r="BX35" s="125" t="str">
        <f>IF(AND(LEN($D35)&gt;0,SUMIF($F$13:$J$13,BX$13,$F35:$J35)&gt;0,ASISTENCIA!BU34&lt;&gt;"X",ASISTENCIA!BU34&lt;&gt;"L",ASISTENCIA!BU34&lt;&gt;"J",ASISTENCIA!BU34&lt;&gt;"F"),SUMIF($F$13:$J$13,BX$13,$F35:$J35),"")</f>
        <v/>
      </c>
      <c r="BY35" s="125" t="str">
        <f>IF(AND(LEN($D35)&gt;0,SUMIF($F$13:$J$13,BY$13,$F35:$J35)&gt;0,ASISTENCIA!BV34&lt;&gt;"X",ASISTENCIA!BV34&lt;&gt;"L",ASISTENCIA!BV34&lt;&gt;"J",ASISTENCIA!BV34&lt;&gt;"F"),SUMIF($F$13:$J$13,BY$13,$F35:$J35),"")</f>
        <v/>
      </c>
      <c r="BZ35" s="125" t="str">
        <f>IF(AND(LEN($D35)&gt;0,SUMIF($F$13:$J$13,BZ$13,$F35:$J35)&gt;0,ASISTENCIA!BW34&lt;&gt;"X",ASISTENCIA!BW34&lt;&gt;"L",ASISTENCIA!BW34&lt;&gt;"J",ASISTENCIA!BW34&lt;&gt;"F"),SUMIF($F$13:$J$13,BZ$13,$F35:$J35),"")</f>
        <v/>
      </c>
      <c r="CA35" s="125" t="str">
        <f>IF(AND(LEN($D35)&gt;0,SUMIF($F$13:$J$13,CA$13,$F35:$J35)&gt;0,ASISTENCIA!BX34&lt;&gt;"X",ASISTENCIA!BX34&lt;&gt;"L",ASISTENCIA!BX34&lt;&gt;"J",ASISTENCIA!BX34&lt;&gt;"F"),SUMIF($F$13:$J$13,CA$13,$F35:$J35),"")</f>
        <v/>
      </c>
      <c r="CB35" s="125" t="str">
        <f>IF(AND(LEN($D35)&gt;0,SUMIF($F$13:$J$13,CB$13,$F35:$J35)&gt;0,ASISTENCIA!BY34&lt;&gt;"X",ASISTENCIA!BY34&lt;&gt;"L",ASISTENCIA!BY34&lt;&gt;"J",ASISTENCIA!BY34&lt;&gt;"F"),SUMIF($F$13:$J$13,CB$13,$F35:$J35),"")</f>
        <v/>
      </c>
      <c r="CC35" s="129" t="e">
        <f t="shared" si="4"/>
        <v>#REF!</v>
      </c>
    </row>
    <row r="36" spans="1:81" ht="15" x14ac:dyDescent="0.2">
      <c r="A36" s="21" t="str">
        <f t="shared" si="5"/>
        <v/>
      </c>
      <c r="B36" s="16" t="str">
        <f>IF(LEN(C36)&gt;0,VLOOKUP($O$4,DATA!$A$1:$S$1,2,FALSE),"")</f>
        <v/>
      </c>
      <c r="C36" s="17" t="str">
        <f t="shared" si="2"/>
        <v/>
      </c>
      <c r="D36" s="28" t="str">
        <f>IF(LEN(ASISTENCIA!E35)&gt;0,ASISTENCIA!E35,"")</f>
        <v/>
      </c>
      <c r="E36" s="131" t="str">
        <f>IF(LEN(D36)&gt;0,ASISTENCIA!F35,"")</f>
        <v/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35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35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35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35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35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35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35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35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35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35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35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35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35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35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35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35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35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35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35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35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35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35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35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35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35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35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35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35" t="e">
        <f>IF(AND(LEN($D36)&gt;0,SUMIF($F$13:$J$13,AQ$13,$F36:$J36)&gt;0,ASISTENCIA!#REF!&lt;&gt;"X",ASISTENCIA!#REF!&lt;&gt;"L",ASISTENCIA!#REF!&lt;&gt;"J",ASISTENCIA!#REF!&lt;&gt;"V",ASISTENCIA!#REF!&lt;&gt;"F",ASISTENCIA!#REF!&lt;&gt;""),SUMIF($F$13:$J$13,AQ$13,$F36:$J36),"")</f>
        <v>#REF!</v>
      </c>
      <c r="AR36" s="35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35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29" t="e">
        <f t="shared" si="3"/>
        <v>#REF!</v>
      </c>
      <c r="AX36" s="125" t="str">
        <f>IF(AND(LEN($D36)&gt;0,SUMIF($F$13:$J$13,AX$13,$F36:$J36)&gt;0,ASISTENCIA!AU35&lt;&gt;"X",ASISTENCIA!AU35&lt;&gt;"L",ASISTENCIA!AU35&lt;&gt;"J",ASISTENCIA!AU35&lt;&gt;"F"),SUMIF($F$13:$J$13,AX$13,$F36:$J36),"")</f>
        <v/>
      </c>
      <c r="AY36" s="125" t="str">
        <f>IF(AND(LEN($D36)&gt;0,SUMIF($F$13:$J$13,AY$13,$F36:$J36)&gt;0,ASISTENCIA!AV35&lt;&gt;"X",ASISTENCIA!AV35&lt;&gt;"L",ASISTENCIA!AV35&lt;&gt;"J",ASISTENCIA!AV35&lt;&gt;"F"),SUMIF($F$13:$J$13,AY$13,$F36:$J36),"")</f>
        <v/>
      </c>
      <c r="AZ36" s="125" t="str">
        <f>IF(AND(LEN($D36)&gt;0,SUMIF($F$13:$J$13,AZ$13,$F36:$J36)&gt;0,ASISTENCIA!AW35&lt;&gt;"X",ASISTENCIA!AW35&lt;&gt;"L",ASISTENCIA!AW35&lt;&gt;"J",ASISTENCIA!AW35&lt;&gt;"F"),SUMIF($F$13:$J$13,AZ$13,$F36:$J36),"")</f>
        <v/>
      </c>
      <c r="BA36" s="125" t="str">
        <f>IF(AND(LEN($D36)&gt;0,SUMIF($F$13:$J$13,BA$13,$F36:$J36)&gt;0,ASISTENCIA!AX35&lt;&gt;"X",ASISTENCIA!AX35&lt;&gt;"L",ASISTENCIA!AX35&lt;&gt;"J",ASISTENCIA!AX35&lt;&gt;"F"),SUMIF($F$13:$J$13,BA$13,$F36:$J36),"")</f>
        <v/>
      </c>
      <c r="BB36" s="125" t="str">
        <f>IF(AND(LEN($D36)&gt;0,SUMIF($F$13:$J$13,BB$13,$F36:$J36)&gt;0,ASISTENCIA!AY35&lt;&gt;"X",ASISTENCIA!AY35&lt;&gt;"L",ASISTENCIA!AY35&lt;&gt;"J",ASISTENCIA!AY35&lt;&gt;"F"),SUMIF($F$13:$J$13,BB$13,$F36:$J36),"")</f>
        <v/>
      </c>
      <c r="BC36" s="125" t="str">
        <f>IF(AND(LEN($D36)&gt;0,SUMIF($F$13:$J$13,BC$13,$F36:$J36)&gt;0,ASISTENCIA!AZ35&lt;&gt;"X",ASISTENCIA!AZ35&lt;&gt;"L",ASISTENCIA!AZ35&lt;&gt;"J",ASISTENCIA!AZ35&lt;&gt;"F"),SUMIF($F$13:$J$13,BC$13,$F36:$J36),"")</f>
        <v/>
      </c>
      <c r="BD36" s="125" t="str">
        <f>IF(AND(LEN($D36)&gt;0,SUMIF($F$13:$J$13,BD$13,$F36:$J36)&gt;0,ASISTENCIA!BA35&lt;&gt;"X",ASISTENCIA!BA35&lt;&gt;"L",ASISTENCIA!BA35&lt;&gt;"J",ASISTENCIA!BA35&lt;&gt;"F"),SUMIF($F$13:$J$13,BD$13,$F36:$J36),"")</f>
        <v/>
      </c>
      <c r="BE36" s="125" t="str">
        <f>IF(AND(LEN($D36)&gt;0,SUMIF($F$13:$J$13,BE$13,$F36:$J36)&gt;0,ASISTENCIA!BB35&lt;&gt;"X",ASISTENCIA!BB35&lt;&gt;"L",ASISTENCIA!BB35&lt;&gt;"J",ASISTENCIA!BB35&lt;&gt;"F"),SUMIF($F$13:$J$13,BE$13,$F36:$J36),"")</f>
        <v/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str">
        <f>IF(AND(LEN($D36)&gt;0,SUMIF($F$13:$J$13,BH$13,$F36:$J36)&gt;0,ASISTENCIA!BE35&lt;&gt;"X",ASISTENCIA!BE35&lt;&gt;"L",ASISTENCIA!BE35&lt;&gt;"J",ASISTENCIA!BE35&lt;&gt;"F"),SUMIF($F$13:$J$13,BH$13,$F36:$J36),"")</f>
        <v/>
      </c>
      <c r="BI36" s="125" t="str">
        <f>IF(AND(LEN($D36)&gt;0,SUMIF($F$13:$J$13,BI$13,$F36:$J36)&gt;0,ASISTENCIA!BF35&lt;&gt;"X",ASISTENCIA!BF35&lt;&gt;"L",ASISTENCIA!BF35&lt;&gt;"J",ASISTENCIA!BF35&lt;&gt;"F"),SUMIF($F$13:$J$13,BI$13,$F36:$J36),"")</f>
        <v/>
      </c>
      <c r="BJ36" s="125" t="str">
        <f>IF(AND(LEN($D36)&gt;0,SUMIF($F$13:$J$13,BJ$13,$F36:$J36)&gt;0,ASISTENCIA!BG35&lt;&gt;"X",ASISTENCIA!BG35&lt;&gt;"L",ASISTENCIA!BG35&lt;&gt;"J",ASISTENCIA!BG35&lt;&gt;"F"),SUMIF($F$13:$J$13,BJ$13,$F36:$J36),"")</f>
        <v/>
      </c>
      <c r="BK36" s="125" t="str">
        <f>IF(AND(LEN($D36)&gt;0,SUMIF($F$13:$J$13,BK$13,$F36:$J36)&gt;0,ASISTENCIA!BH35&lt;&gt;"X",ASISTENCIA!BH35&lt;&gt;"L",ASISTENCIA!BH35&lt;&gt;"J",ASISTENCIA!BH35&lt;&gt;"F"),SUMIF($F$13:$J$13,BK$13,$F36:$J36),"")</f>
        <v/>
      </c>
      <c r="BL36" s="125" t="str">
        <f>IF(AND(LEN($D36)&gt;0,SUMIF($F$13:$J$13,BL$13,$F36:$J36)&gt;0,ASISTENCIA!BI35&lt;&gt;"X",ASISTENCIA!BI35&lt;&gt;"L",ASISTENCIA!BI35&lt;&gt;"J",ASISTENCIA!BI35&lt;&gt;"F"),SUMIF($F$13:$J$13,BL$13,$F36:$J36),"")</f>
        <v/>
      </c>
      <c r="BM36" s="125" t="str">
        <f>IF(AND(LEN($D36)&gt;0,SUMIF($F$13:$J$13,BM$13,$F36:$J36)&gt;0,ASISTENCIA!BJ35&lt;&gt;"X",ASISTENCIA!BJ35&lt;&gt;"L",ASISTENCIA!BJ35&lt;&gt;"J",ASISTENCIA!BJ35&lt;&gt;"F"),SUMIF($F$13:$J$13,BM$13,$F36:$J36),"")</f>
        <v/>
      </c>
      <c r="BN36" s="125" t="str">
        <f>IF(AND(LEN($D36)&gt;0,SUMIF($F$13:$J$13,BN$13,$F36:$J36)&gt;0,ASISTENCIA!BK35&lt;&gt;"X",ASISTENCIA!BK35&lt;&gt;"L",ASISTENCIA!BK35&lt;&gt;"J",ASISTENCIA!BK35&lt;&gt;"F"),SUMIF($F$13:$J$13,BN$13,$F36:$J36),"")</f>
        <v/>
      </c>
      <c r="BO36" s="125" t="str">
        <f>IF(AND(LEN($D36)&gt;0,SUMIF($F$13:$J$13,BO$13,$F36:$J36)&gt;0,ASISTENCIA!BL35&lt;&gt;"X",ASISTENCIA!BL35&lt;&gt;"L",ASISTENCIA!BL35&lt;&gt;"J",ASISTENCIA!BL35&lt;&gt;"F"),SUMIF($F$13:$J$13,BO$13,$F36:$J36),"")</f>
        <v/>
      </c>
      <c r="BP36" s="125" t="str">
        <f>IF(AND(LEN($D36)&gt;0,SUMIF($F$13:$J$13,BP$13,$F36:$J36)&gt;0,ASISTENCIA!BM35&lt;&gt;"X",ASISTENCIA!BM35&lt;&gt;"L",ASISTENCIA!BM35&lt;&gt;"J",ASISTENCIA!BM35&lt;&gt;"F"),SUMIF($F$13:$J$13,BP$13,$F36:$J36),"")</f>
        <v/>
      </c>
      <c r="BQ36" s="125" t="str">
        <f>IF(AND(LEN($D36)&gt;0,SUMIF($F$13:$J$13,BQ$13,$F36:$J36)&gt;0,ASISTENCIA!BN35&lt;&gt;"X",ASISTENCIA!BN35&lt;&gt;"L",ASISTENCIA!BN35&lt;&gt;"J",ASISTENCIA!BN35&lt;&gt;"F"),SUMIF($F$13:$J$13,BQ$13,$F36:$J36),"")</f>
        <v/>
      </c>
      <c r="BR36" s="125" t="str">
        <f>IF(AND(LEN($D36)&gt;0,SUMIF($F$13:$J$13,BR$13,$F36:$J36)&gt;0,ASISTENCIA!BO35&lt;&gt;"X",ASISTENCIA!BO35&lt;&gt;"L",ASISTENCIA!BO35&lt;&gt;"J",ASISTENCIA!BO35&lt;&gt;"F"),SUMIF($F$13:$J$13,BR$13,$F36:$J36),"")</f>
        <v/>
      </c>
      <c r="BS36" s="125" t="str">
        <f>IF(AND(LEN($D36)&gt;0,SUMIF($F$13:$J$13,BS$13,$F36:$J36)&gt;0,ASISTENCIA!BP35&lt;&gt;"X",ASISTENCIA!BP35&lt;&gt;"L",ASISTENCIA!BP35&lt;&gt;"J",ASISTENCIA!BP35&lt;&gt;"F"),SUMIF($F$13:$J$13,BS$13,$F36:$J36),"")</f>
        <v/>
      </c>
      <c r="BT36" s="125" t="str">
        <f>IF(AND(LEN($D36)&gt;0,SUMIF($F$13:$J$13,BT$13,$F36:$J36)&gt;0,ASISTENCIA!BQ35&lt;&gt;"X",ASISTENCIA!BQ35&lt;&gt;"L",ASISTENCIA!BQ35&lt;&gt;"J",ASISTENCIA!BQ35&lt;&gt;"F"),SUMIF($F$13:$J$13,BT$13,$F36:$J36),"")</f>
        <v/>
      </c>
      <c r="BU36" s="125" t="str">
        <f>IF(AND(LEN($D36)&gt;0,SUMIF($F$13:$J$13,BU$13,$F36:$J36)&gt;0,ASISTENCIA!BR35&lt;&gt;"X",ASISTENCIA!BR35&lt;&gt;"L",ASISTENCIA!BR35&lt;&gt;"J",ASISTENCIA!BR35&lt;&gt;"F"),SUMIF($F$13:$J$13,BU$13,$F36:$J36),"")</f>
        <v/>
      </c>
      <c r="BV36" s="125" t="str">
        <f>IF(AND(LEN($D36)&gt;0,SUMIF($F$13:$J$13,BV$13,$F36:$J36)&gt;0,ASISTENCIA!BS35&lt;&gt;"X",ASISTENCIA!BS35&lt;&gt;"L",ASISTENCIA!BS35&lt;&gt;"J",ASISTENCIA!BS35&lt;&gt;"F"),SUMIF($F$13:$J$13,BV$13,$F36:$J36),"")</f>
        <v/>
      </c>
      <c r="BW36" s="125" t="str">
        <f>IF(AND(LEN($D36)&gt;0,SUMIF($F$13:$J$13,BW$13,$F36:$J36)&gt;0,ASISTENCIA!BT35&lt;&gt;"X",ASISTENCIA!BT35&lt;&gt;"L",ASISTENCIA!BT35&lt;&gt;"J",ASISTENCIA!BT35&lt;&gt;"F"),SUMIF($F$13:$J$13,BW$13,$F36:$J36),"")</f>
        <v/>
      </c>
      <c r="BX36" s="125" t="str">
        <f>IF(AND(LEN($D36)&gt;0,SUMIF($F$13:$J$13,BX$13,$F36:$J36)&gt;0,ASISTENCIA!BU35&lt;&gt;"X",ASISTENCIA!BU35&lt;&gt;"L",ASISTENCIA!BU35&lt;&gt;"J",ASISTENCIA!BU35&lt;&gt;"F"),SUMIF($F$13:$J$13,BX$13,$F36:$J36),"")</f>
        <v/>
      </c>
      <c r="BY36" s="125" t="str">
        <f>IF(AND(LEN($D36)&gt;0,SUMIF($F$13:$J$13,BY$13,$F36:$J36)&gt;0,ASISTENCIA!BV35&lt;&gt;"X",ASISTENCIA!BV35&lt;&gt;"L",ASISTENCIA!BV35&lt;&gt;"J",ASISTENCIA!BV35&lt;&gt;"F"),SUMIF($F$13:$J$13,BY$13,$F36:$J36),"")</f>
        <v/>
      </c>
      <c r="BZ36" s="125" t="str">
        <f>IF(AND(LEN($D36)&gt;0,SUMIF($F$13:$J$13,BZ$13,$F36:$J36)&gt;0,ASISTENCIA!BW35&lt;&gt;"X",ASISTENCIA!BW35&lt;&gt;"L",ASISTENCIA!BW35&lt;&gt;"J",ASISTENCIA!BW35&lt;&gt;"F"),SUMIF($F$13:$J$13,BZ$13,$F36:$J36),"")</f>
        <v/>
      </c>
      <c r="CA36" s="125" t="str">
        <f>IF(AND(LEN($D36)&gt;0,SUMIF($F$13:$J$13,CA$13,$F36:$J36)&gt;0,ASISTENCIA!BX35&lt;&gt;"X",ASISTENCIA!BX35&lt;&gt;"L",ASISTENCIA!BX35&lt;&gt;"J",ASISTENCIA!BX35&lt;&gt;"F"),SUMIF($F$13:$J$13,CA$13,$F36:$J36),"")</f>
        <v/>
      </c>
      <c r="CB36" s="125" t="str">
        <f>IF(AND(LEN($D36)&gt;0,SUMIF($F$13:$J$13,CB$13,$F36:$J36)&gt;0,ASISTENCIA!BY35&lt;&gt;"X",ASISTENCIA!BY35&lt;&gt;"L",ASISTENCIA!BY35&lt;&gt;"J",ASISTENCIA!BY35&lt;&gt;"F"),SUMIF($F$13:$J$13,CB$13,$F36:$J36),"")</f>
        <v/>
      </c>
      <c r="CC36" s="129" t="e">
        <f t="shared" si="4"/>
        <v>#REF!</v>
      </c>
    </row>
    <row r="37" spans="1:81" ht="15" x14ac:dyDescent="0.2">
      <c r="A37" s="21" t="str">
        <f t="shared" si="5"/>
        <v/>
      </c>
      <c r="B37" s="16" t="str">
        <f>IF(LEN(C37)&gt;0,VLOOKUP($O$4,DATA!$A$1:$S$1,2,FALSE),"")</f>
        <v/>
      </c>
      <c r="C37" s="17" t="str">
        <f t="shared" si="2"/>
        <v/>
      </c>
      <c r="D37" s="28" t="str">
        <f>IF(LEN(ASISTENCIA!E36)&gt;0,ASISTENCIA!E36,"")</f>
        <v/>
      </c>
      <c r="E37" s="131" t="str">
        <f>IF(LEN(D37)&gt;0,ASISTENCIA!F36,"")</f>
        <v/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35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35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35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35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35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35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35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35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35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35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35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35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35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35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35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35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35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35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35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35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35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35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35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35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35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35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35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35" t="e">
        <f>IF(AND(LEN($D37)&gt;0,SUMIF($F$13:$J$13,AQ$13,$F37:$J37)&gt;0,ASISTENCIA!#REF!&lt;&gt;"X",ASISTENCIA!#REF!&lt;&gt;"L",ASISTENCIA!#REF!&lt;&gt;"J",ASISTENCIA!#REF!&lt;&gt;"V",ASISTENCIA!#REF!&lt;&gt;"F",ASISTENCIA!#REF!&lt;&gt;""),SUMIF($F$13:$J$13,AQ$13,$F37:$J37),"")</f>
        <v>#REF!</v>
      </c>
      <c r="AR37" s="35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35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29" t="e">
        <f t="shared" si="3"/>
        <v>#REF!</v>
      </c>
      <c r="AX37" s="125" t="str">
        <f>IF(AND(LEN($D37)&gt;0,SUMIF($F$13:$J$13,AX$13,$F37:$J37)&gt;0,ASISTENCIA!AU36&lt;&gt;"X",ASISTENCIA!AU36&lt;&gt;"L",ASISTENCIA!AU36&lt;&gt;"J",ASISTENCIA!AU36&lt;&gt;"F"),SUMIF($F$13:$J$13,AX$13,$F37:$J37),"")</f>
        <v/>
      </c>
      <c r="AY37" s="125" t="str">
        <f>IF(AND(LEN($D37)&gt;0,SUMIF($F$13:$J$13,AY$13,$F37:$J37)&gt;0,ASISTENCIA!AV36&lt;&gt;"X",ASISTENCIA!AV36&lt;&gt;"L",ASISTENCIA!AV36&lt;&gt;"J",ASISTENCIA!AV36&lt;&gt;"F"),SUMIF($F$13:$J$13,AY$13,$F37:$J37),"")</f>
        <v/>
      </c>
      <c r="AZ37" s="125" t="str">
        <f>IF(AND(LEN($D37)&gt;0,SUMIF($F$13:$J$13,AZ$13,$F37:$J37)&gt;0,ASISTENCIA!AW36&lt;&gt;"X",ASISTENCIA!AW36&lt;&gt;"L",ASISTENCIA!AW36&lt;&gt;"J",ASISTENCIA!AW36&lt;&gt;"F"),SUMIF($F$13:$J$13,AZ$13,$F37:$J37),"")</f>
        <v/>
      </c>
      <c r="BA37" s="125" t="str">
        <f>IF(AND(LEN($D37)&gt;0,SUMIF($F$13:$J$13,BA$13,$F37:$J37)&gt;0,ASISTENCIA!AX36&lt;&gt;"X",ASISTENCIA!AX36&lt;&gt;"L",ASISTENCIA!AX36&lt;&gt;"J",ASISTENCIA!AX36&lt;&gt;"F"),SUMIF($F$13:$J$13,BA$13,$F37:$J37),"")</f>
        <v/>
      </c>
      <c r="BB37" s="125" t="str">
        <f>IF(AND(LEN($D37)&gt;0,SUMIF($F$13:$J$13,BB$13,$F37:$J37)&gt;0,ASISTENCIA!AY36&lt;&gt;"X",ASISTENCIA!AY36&lt;&gt;"L",ASISTENCIA!AY36&lt;&gt;"J",ASISTENCIA!AY36&lt;&gt;"F"),SUMIF($F$13:$J$13,BB$13,$F37:$J37),"")</f>
        <v/>
      </c>
      <c r="BC37" s="125" t="str">
        <f>IF(AND(LEN($D37)&gt;0,SUMIF($F$13:$J$13,BC$13,$F37:$J37)&gt;0,ASISTENCIA!AZ36&lt;&gt;"X",ASISTENCIA!AZ36&lt;&gt;"L",ASISTENCIA!AZ36&lt;&gt;"J",ASISTENCIA!AZ36&lt;&gt;"F"),SUMIF($F$13:$J$13,BC$13,$F37:$J37),"")</f>
        <v/>
      </c>
      <c r="BD37" s="125" t="str">
        <f>IF(AND(LEN($D37)&gt;0,SUMIF($F$13:$J$13,BD$13,$F37:$J37)&gt;0,ASISTENCIA!BA36&lt;&gt;"X",ASISTENCIA!BA36&lt;&gt;"L",ASISTENCIA!BA36&lt;&gt;"J",ASISTENCIA!BA36&lt;&gt;"F"),SUMIF($F$13:$J$13,BD$13,$F37:$J37),"")</f>
        <v/>
      </c>
      <c r="BE37" s="125" t="str">
        <f>IF(AND(LEN($D37)&gt;0,SUMIF($F$13:$J$13,BE$13,$F37:$J37)&gt;0,ASISTENCIA!BB36&lt;&gt;"X",ASISTENCIA!BB36&lt;&gt;"L",ASISTENCIA!BB36&lt;&gt;"J",ASISTENCIA!BB36&lt;&gt;"F"),SUMIF($F$13:$J$13,BE$13,$F37:$J37),"")</f>
        <v/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str">
        <f>IF(AND(LEN($D37)&gt;0,SUMIF($F$13:$J$13,BH$13,$F37:$J37)&gt;0,ASISTENCIA!BE36&lt;&gt;"X",ASISTENCIA!BE36&lt;&gt;"L",ASISTENCIA!BE36&lt;&gt;"J",ASISTENCIA!BE36&lt;&gt;"F"),SUMIF($F$13:$J$13,BH$13,$F37:$J37),"")</f>
        <v/>
      </c>
      <c r="BI37" s="125" t="str">
        <f>IF(AND(LEN($D37)&gt;0,SUMIF($F$13:$J$13,BI$13,$F37:$J37)&gt;0,ASISTENCIA!BF36&lt;&gt;"X",ASISTENCIA!BF36&lt;&gt;"L",ASISTENCIA!BF36&lt;&gt;"J",ASISTENCIA!BF36&lt;&gt;"F"),SUMIF($F$13:$J$13,BI$13,$F37:$J37),"")</f>
        <v/>
      </c>
      <c r="BJ37" s="125" t="str">
        <f>IF(AND(LEN($D37)&gt;0,SUMIF($F$13:$J$13,BJ$13,$F37:$J37)&gt;0,ASISTENCIA!BG36&lt;&gt;"X",ASISTENCIA!BG36&lt;&gt;"L",ASISTENCIA!BG36&lt;&gt;"J",ASISTENCIA!BG36&lt;&gt;"F"),SUMIF($F$13:$J$13,BJ$13,$F37:$J37),"")</f>
        <v/>
      </c>
      <c r="BK37" s="125" t="str">
        <f>IF(AND(LEN($D37)&gt;0,SUMIF($F$13:$J$13,BK$13,$F37:$J37)&gt;0,ASISTENCIA!BH36&lt;&gt;"X",ASISTENCIA!BH36&lt;&gt;"L",ASISTENCIA!BH36&lt;&gt;"J",ASISTENCIA!BH36&lt;&gt;"F"),SUMIF($F$13:$J$13,BK$13,$F37:$J37),"")</f>
        <v/>
      </c>
      <c r="BL37" s="125" t="str">
        <f>IF(AND(LEN($D37)&gt;0,SUMIF($F$13:$J$13,BL$13,$F37:$J37)&gt;0,ASISTENCIA!BI36&lt;&gt;"X",ASISTENCIA!BI36&lt;&gt;"L",ASISTENCIA!BI36&lt;&gt;"J",ASISTENCIA!BI36&lt;&gt;"F"),SUMIF($F$13:$J$13,BL$13,$F37:$J37),"")</f>
        <v/>
      </c>
      <c r="BM37" s="125" t="str">
        <f>IF(AND(LEN($D37)&gt;0,SUMIF($F$13:$J$13,BM$13,$F37:$J37)&gt;0,ASISTENCIA!BJ36&lt;&gt;"X",ASISTENCIA!BJ36&lt;&gt;"L",ASISTENCIA!BJ36&lt;&gt;"J",ASISTENCIA!BJ36&lt;&gt;"F"),SUMIF($F$13:$J$13,BM$13,$F37:$J37),"")</f>
        <v/>
      </c>
      <c r="BN37" s="125" t="str">
        <f>IF(AND(LEN($D37)&gt;0,SUMIF($F$13:$J$13,BN$13,$F37:$J37)&gt;0,ASISTENCIA!BK36&lt;&gt;"X",ASISTENCIA!BK36&lt;&gt;"L",ASISTENCIA!BK36&lt;&gt;"J",ASISTENCIA!BK36&lt;&gt;"F"),SUMIF($F$13:$J$13,BN$13,$F37:$J37),"")</f>
        <v/>
      </c>
      <c r="BO37" s="125" t="str">
        <f>IF(AND(LEN($D37)&gt;0,SUMIF($F$13:$J$13,BO$13,$F37:$J37)&gt;0,ASISTENCIA!BL36&lt;&gt;"X",ASISTENCIA!BL36&lt;&gt;"L",ASISTENCIA!BL36&lt;&gt;"J",ASISTENCIA!BL36&lt;&gt;"F"),SUMIF($F$13:$J$13,BO$13,$F37:$J37),"")</f>
        <v/>
      </c>
      <c r="BP37" s="125" t="str">
        <f>IF(AND(LEN($D37)&gt;0,SUMIF($F$13:$J$13,BP$13,$F37:$J37)&gt;0,ASISTENCIA!BM36&lt;&gt;"X",ASISTENCIA!BM36&lt;&gt;"L",ASISTENCIA!BM36&lt;&gt;"J",ASISTENCIA!BM36&lt;&gt;"F"),SUMIF($F$13:$J$13,BP$13,$F37:$J37),"")</f>
        <v/>
      </c>
      <c r="BQ37" s="125" t="str">
        <f>IF(AND(LEN($D37)&gt;0,SUMIF($F$13:$J$13,BQ$13,$F37:$J37)&gt;0,ASISTENCIA!BN36&lt;&gt;"X",ASISTENCIA!BN36&lt;&gt;"L",ASISTENCIA!BN36&lt;&gt;"J",ASISTENCIA!BN36&lt;&gt;"F"),SUMIF($F$13:$J$13,BQ$13,$F37:$J37),"")</f>
        <v/>
      </c>
      <c r="BR37" s="125" t="str">
        <f>IF(AND(LEN($D37)&gt;0,SUMIF($F$13:$J$13,BR$13,$F37:$J37)&gt;0,ASISTENCIA!BO36&lt;&gt;"X",ASISTENCIA!BO36&lt;&gt;"L",ASISTENCIA!BO36&lt;&gt;"J",ASISTENCIA!BO36&lt;&gt;"F"),SUMIF($F$13:$J$13,BR$13,$F37:$J37),"")</f>
        <v/>
      </c>
      <c r="BS37" s="125" t="str">
        <f>IF(AND(LEN($D37)&gt;0,SUMIF($F$13:$J$13,BS$13,$F37:$J37)&gt;0,ASISTENCIA!BP36&lt;&gt;"X",ASISTENCIA!BP36&lt;&gt;"L",ASISTENCIA!BP36&lt;&gt;"J",ASISTENCIA!BP36&lt;&gt;"F"),SUMIF($F$13:$J$13,BS$13,$F37:$J37),"")</f>
        <v/>
      </c>
      <c r="BT37" s="125" t="str">
        <f>IF(AND(LEN($D37)&gt;0,SUMIF($F$13:$J$13,BT$13,$F37:$J37)&gt;0,ASISTENCIA!BQ36&lt;&gt;"X",ASISTENCIA!BQ36&lt;&gt;"L",ASISTENCIA!BQ36&lt;&gt;"J",ASISTENCIA!BQ36&lt;&gt;"F"),SUMIF($F$13:$J$13,BT$13,$F37:$J37),"")</f>
        <v/>
      </c>
      <c r="BU37" s="125" t="str">
        <f>IF(AND(LEN($D37)&gt;0,SUMIF($F$13:$J$13,BU$13,$F37:$J37)&gt;0,ASISTENCIA!BR36&lt;&gt;"X",ASISTENCIA!BR36&lt;&gt;"L",ASISTENCIA!BR36&lt;&gt;"J",ASISTENCIA!BR36&lt;&gt;"F"),SUMIF($F$13:$J$13,BU$13,$F37:$J37),"")</f>
        <v/>
      </c>
      <c r="BV37" s="125" t="str">
        <f>IF(AND(LEN($D37)&gt;0,SUMIF($F$13:$J$13,BV$13,$F37:$J37)&gt;0,ASISTENCIA!BS36&lt;&gt;"X",ASISTENCIA!BS36&lt;&gt;"L",ASISTENCIA!BS36&lt;&gt;"J",ASISTENCIA!BS36&lt;&gt;"F"),SUMIF($F$13:$J$13,BV$13,$F37:$J37),"")</f>
        <v/>
      </c>
      <c r="BW37" s="125" t="str">
        <f>IF(AND(LEN($D37)&gt;0,SUMIF($F$13:$J$13,BW$13,$F37:$J37)&gt;0,ASISTENCIA!BT36&lt;&gt;"X",ASISTENCIA!BT36&lt;&gt;"L",ASISTENCIA!BT36&lt;&gt;"J",ASISTENCIA!BT36&lt;&gt;"F"),SUMIF($F$13:$J$13,BW$13,$F37:$J37),"")</f>
        <v/>
      </c>
      <c r="BX37" s="125" t="str">
        <f>IF(AND(LEN($D37)&gt;0,SUMIF($F$13:$J$13,BX$13,$F37:$J37)&gt;0,ASISTENCIA!BU36&lt;&gt;"X",ASISTENCIA!BU36&lt;&gt;"L",ASISTENCIA!BU36&lt;&gt;"J",ASISTENCIA!BU36&lt;&gt;"F"),SUMIF($F$13:$J$13,BX$13,$F37:$J37),"")</f>
        <v/>
      </c>
      <c r="BY37" s="125" t="str">
        <f>IF(AND(LEN($D37)&gt;0,SUMIF($F$13:$J$13,BY$13,$F37:$J37)&gt;0,ASISTENCIA!BV36&lt;&gt;"X",ASISTENCIA!BV36&lt;&gt;"L",ASISTENCIA!BV36&lt;&gt;"J",ASISTENCIA!BV36&lt;&gt;"F"),SUMIF($F$13:$J$13,BY$13,$F37:$J37),"")</f>
        <v/>
      </c>
      <c r="BZ37" s="125" t="str">
        <f>IF(AND(LEN($D37)&gt;0,SUMIF($F$13:$J$13,BZ$13,$F37:$J37)&gt;0,ASISTENCIA!BW36&lt;&gt;"X",ASISTENCIA!BW36&lt;&gt;"L",ASISTENCIA!BW36&lt;&gt;"J",ASISTENCIA!BW36&lt;&gt;"F"),SUMIF($F$13:$J$13,BZ$13,$F37:$J37),"")</f>
        <v/>
      </c>
      <c r="CA37" s="125" t="str">
        <f>IF(AND(LEN($D37)&gt;0,SUMIF($F$13:$J$13,CA$13,$F37:$J37)&gt;0,ASISTENCIA!BX36&lt;&gt;"X",ASISTENCIA!BX36&lt;&gt;"L",ASISTENCIA!BX36&lt;&gt;"J",ASISTENCIA!BX36&lt;&gt;"F"),SUMIF($F$13:$J$13,CA$13,$F37:$J37),"")</f>
        <v/>
      </c>
      <c r="CB37" s="125" t="str">
        <f>IF(AND(LEN($D37)&gt;0,SUMIF($F$13:$J$13,CB$13,$F37:$J37)&gt;0,ASISTENCIA!BY36&lt;&gt;"X",ASISTENCIA!BY36&lt;&gt;"L",ASISTENCIA!BY36&lt;&gt;"J",ASISTENCIA!BY36&lt;&gt;"F"),SUMIF($F$13:$J$13,CB$13,$F37:$J37),"")</f>
        <v/>
      </c>
      <c r="CC37" s="129" t="e">
        <f t="shared" si="4"/>
        <v>#REF!</v>
      </c>
    </row>
    <row r="38" spans="1:81" ht="15" x14ac:dyDescent="0.2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IF(LEN(ASISTENCIA!E37)&gt;0,ASISTENCIA!E37,"")</f>
        <v/>
      </c>
      <c r="E38" s="131" t="str">
        <f>IF(LEN(D38)&gt;0,ASISTENCIA!F37,"")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35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35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35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35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35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35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35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35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35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35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35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35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35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35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35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35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35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35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35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35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35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35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35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35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35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35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35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35" t="e">
        <f>IF(AND(LEN($D38)&gt;0,SUMIF($F$13:$J$13,AQ$13,$F38:$J38)&gt;0,ASISTENCIA!#REF!&lt;&gt;"X",ASISTENCIA!#REF!&lt;&gt;"L",ASISTENCIA!#REF!&lt;&gt;"J",ASISTENCIA!#REF!&lt;&gt;"V",ASISTENCIA!#REF!&lt;&gt;"F",ASISTENCIA!#REF!&lt;&gt;""),SUMIF($F$13:$J$13,AQ$13,$F38:$J38),"")</f>
        <v>#REF!</v>
      </c>
      <c r="AR38" s="35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35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29" t="e">
        <f t="shared" si="3"/>
        <v>#REF!</v>
      </c>
      <c r="AX38" s="125" t="str">
        <f>IF(AND(LEN($D38)&gt;0,SUMIF($F$13:$J$13,AX$13,$F38:$J38)&gt;0,ASISTENCIA!AU37&lt;&gt;"X",ASISTENCIA!AU37&lt;&gt;"L",ASISTENCIA!AU37&lt;&gt;"J",ASISTENCIA!AU37&lt;&gt;"F"),SUMIF($F$13:$J$13,AX$13,$F38:$J38),"")</f>
        <v/>
      </c>
      <c r="AY38" s="125" t="str">
        <f>IF(AND(LEN($D38)&gt;0,SUMIF($F$13:$J$13,AY$13,$F38:$J38)&gt;0,ASISTENCIA!AV37&lt;&gt;"X",ASISTENCIA!AV37&lt;&gt;"L",ASISTENCIA!AV37&lt;&gt;"J",ASISTENCIA!AV37&lt;&gt;"F"),SUMIF($F$13:$J$13,AY$13,$F38:$J38),"")</f>
        <v/>
      </c>
      <c r="AZ38" s="125" t="str">
        <f>IF(AND(LEN($D38)&gt;0,SUMIF($F$13:$J$13,AZ$13,$F38:$J38)&gt;0,ASISTENCIA!AW37&lt;&gt;"X",ASISTENCIA!AW37&lt;&gt;"L",ASISTENCIA!AW37&lt;&gt;"J",ASISTENCIA!AW37&lt;&gt;"F"),SUMIF($F$13:$J$13,AZ$13,$F38:$J38),"")</f>
        <v/>
      </c>
      <c r="BA38" s="125" t="str">
        <f>IF(AND(LEN($D38)&gt;0,SUMIF($F$13:$J$13,BA$13,$F38:$J38)&gt;0,ASISTENCIA!AX37&lt;&gt;"X",ASISTENCIA!AX37&lt;&gt;"L",ASISTENCIA!AX37&lt;&gt;"J",ASISTENCIA!AX37&lt;&gt;"F"),SUMIF($F$13:$J$13,BA$13,$F38:$J38),"")</f>
        <v/>
      </c>
      <c r="BB38" s="125" t="str">
        <f>IF(AND(LEN($D38)&gt;0,SUMIF($F$13:$J$13,BB$13,$F38:$J38)&gt;0,ASISTENCIA!AY37&lt;&gt;"X",ASISTENCIA!AY37&lt;&gt;"L",ASISTENCIA!AY37&lt;&gt;"J",ASISTENCIA!AY37&lt;&gt;"F"),SUMIF($F$13:$J$13,BB$13,$F38:$J38),"")</f>
        <v/>
      </c>
      <c r="BC38" s="125" t="str">
        <f>IF(AND(LEN($D38)&gt;0,SUMIF($F$13:$J$13,BC$13,$F38:$J38)&gt;0,ASISTENCIA!AZ37&lt;&gt;"X",ASISTENCIA!AZ37&lt;&gt;"L",ASISTENCIA!AZ37&lt;&gt;"J",ASISTENCIA!AZ37&lt;&gt;"F"),SUMIF($F$13:$J$13,BC$13,$F38:$J38),"")</f>
        <v/>
      </c>
      <c r="BD38" s="125" t="str">
        <f>IF(AND(LEN($D38)&gt;0,SUMIF($F$13:$J$13,BD$13,$F38:$J38)&gt;0,ASISTENCIA!BA37&lt;&gt;"X",ASISTENCIA!BA37&lt;&gt;"L",ASISTENCIA!BA37&lt;&gt;"J",ASISTENCIA!BA37&lt;&gt;"F"),SUMIF($F$13:$J$13,BD$13,$F38:$J38),"")</f>
        <v/>
      </c>
      <c r="BE38" s="125" t="str">
        <f>IF(AND(LEN($D38)&gt;0,SUMIF($F$13:$J$13,BE$13,$F38:$J38)&gt;0,ASISTENCIA!BB37&lt;&gt;"X",ASISTENCIA!BB37&lt;&gt;"L",ASISTENCIA!BB37&lt;&gt;"J",ASISTENCIA!BB37&lt;&gt;"F"),SUMIF($F$13:$J$13,BE$13,$F38:$J38),"")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IF(AND(LEN($D38)&gt;0,SUMIF($F$13:$J$13,BH$13,$F38:$J38)&gt;0,ASISTENCIA!BE37&lt;&gt;"X",ASISTENCIA!BE37&lt;&gt;"L",ASISTENCIA!BE37&lt;&gt;"J",ASISTENCIA!BE37&lt;&gt;"F"),SUMIF($F$13:$J$13,BH$13,$F38:$J38),"")</f>
        <v/>
      </c>
      <c r="BI38" s="125" t="str">
        <f>IF(AND(LEN($D38)&gt;0,SUMIF($F$13:$J$13,BI$13,$F38:$J38)&gt;0,ASISTENCIA!BF37&lt;&gt;"X",ASISTENCIA!BF37&lt;&gt;"L",ASISTENCIA!BF37&lt;&gt;"J",ASISTENCIA!BF37&lt;&gt;"F"),SUMIF($F$13:$J$13,BI$13,$F38:$J38),"")</f>
        <v/>
      </c>
      <c r="BJ38" s="125" t="str">
        <f>IF(AND(LEN($D38)&gt;0,SUMIF($F$13:$J$13,BJ$13,$F38:$J38)&gt;0,ASISTENCIA!BG37&lt;&gt;"X",ASISTENCIA!BG37&lt;&gt;"L",ASISTENCIA!BG37&lt;&gt;"J",ASISTENCIA!BG37&lt;&gt;"F"),SUMIF($F$13:$J$13,BJ$13,$F38:$J38),"")</f>
        <v/>
      </c>
      <c r="BK38" s="125" t="str">
        <f>IF(AND(LEN($D38)&gt;0,SUMIF($F$13:$J$13,BK$13,$F38:$J38)&gt;0,ASISTENCIA!BH37&lt;&gt;"X",ASISTENCIA!BH37&lt;&gt;"L",ASISTENCIA!BH37&lt;&gt;"J",ASISTENCIA!BH37&lt;&gt;"F"),SUMIF($F$13:$J$13,BK$13,$F38:$J38),"")</f>
        <v/>
      </c>
      <c r="BL38" s="125" t="str">
        <f>IF(AND(LEN($D38)&gt;0,SUMIF($F$13:$J$13,BL$13,$F38:$J38)&gt;0,ASISTENCIA!BI37&lt;&gt;"X",ASISTENCIA!BI37&lt;&gt;"L",ASISTENCIA!BI37&lt;&gt;"J",ASISTENCIA!BI37&lt;&gt;"F"),SUMIF($F$13:$J$13,BL$13,$F38:$J38),"")</f>
        <v/>
      </c>
      <c r="BM38" s="125" t="str">
        <f>IF(AND(LEN($D38)&gt;0,SUMIF($F$13:$J$13,BM$13,$F38:$J38)&gt;0,ASISTENCIA!BJ37&lt;&gt;"X",ASISTENCIA!BJ37&lt;&gt;"L",ASISTENCIA!BJ37&lt;&gt;"J",ASISTENCIA!BJ37&lt;&gt;"F"),SUMIF($F$13:$J$13,BM$13,$F38:$J38),"")</f>
        <v/>
      </c>
      <c r="BN38" s="125" t="str">
        <f>IF(AND(LEN($D38)&gt;0,SUMIF($F$13:$J$13,BN$13,$F38:$J38)&gt;0,ASISTENCIA!BK37&lt;&gt;"X",ASISTENCIA!BK37&lt;&gt;"L",ASISTENCIA!BK37&lt;&gt;"J",ASISTENCIA!BK37&lt;&gt;"F"),SUMIF($F$13:$J$13,BN$13,$F38:$J38),"")</f>
        <v/>
      </c>
      <c r="BO38" s="125" t="str">
        <f>IF(AND(LEN($D38)&gt;0,SUMIF($F$13:$J$13,BO$13,$F38:$J38)&gt;0,ASISTENCIA!BL37&lt;&gt;"X",ASISTENCIA!BL37&lt;&gt;"L",ASISTENCIA!BL37&lt;&gt;"J",ASISTENCIA!BL37&lt;&gt;"F"),SUMIF($F$13:$J$13,BO$13,$F38:$J38),"")</f>
        <v/>
      </c>
      <c r="BP38" s="125" t="str">
        <f>IF(AND(LEN($D38)&gt;0,SUMIF($F$13:$J$13,BP$13,$F38:$J38)&gt;0,ASISTENCIA!BM37&lt;&gt;"X",ASISTENCIA!BM37&lt;&gt;"L",ASISTENCIA!BM37&lt;&gt;"J",ASISTENCIA!BM37&lt;&gt;"F"),SUMIF($F$13:$J$13,BP$13,$F38:$J38),"")</f>
        <v/>
      </c>
      <c r="BQ38" s="125" t="str">
        <f>IF(AND(LEN($D38)&gt;0,SUMIF($F$13:$J$13,BQ$13,$F38:$J38)&gt;0,ASISTENCIA!BN37&lt;&gt;"X",ASISTENCIA!BN37&lt;&gt;"L",ASISTENCIA!BN37&lt;&gt;"J",ASISTENCIA!BN37&lt;&gt;"F"),SUMIF($F$13:$J$13,BQ$13,$F38:$J38),"")</f>
        <v/>
      </c>
      <c r="BR38" s="125" t="str">
        <f>IF(AND(LEN($D38)&gt;0,SUMIF($F$13:$J$13,BR$13,$F38:$J38)&gt;0,ASISTENCIA!BO37&lt;&gt;"X",ASISTENCIA!BO37&lt;&gt;"L",ASISTENCIA!BO37&lt;&gt;"J",ASISTENCIA!BO37&lt;&gt;"F"),SUMIF($F$13:$J$13,BR$13,$F38:$J38),"")</f>
        <v/>
      </c>
      <c r="BS38" s="125" t="str">
        <f>IF(AND(LEN($D38)&gt;0,SUMIF($F$13:$J$13,BS$13,$F38:$J38)&gt;0,ASISTENCIA!BP37&lt;&gt;"X",ASISTENCIA!BP37&lt;&gt;"L",ASISTENCIA!BP37&lt;&gt;"J",ASISTENCIA!BP37&lt;&gt;"F"),SUMIF($F$13:$J$13,BS$13,$F38:$J38),"")</f>
        <v/>
      </c>
      <c r="BT38" s="125" t="str">
        <f>IF(AND(LEN($D38)&gt;0,SUMIF($F$13:$J$13,BT$13,$F38:$J38)&gt;0,ASISTENCIA!BQ37&lt;&gt;"X",ASISTENCIA!BQ37&lt;&gt;"L",ASISTENCIA!BQ37&lt;&gt;"J",ASISTENCIA!BQ37&lt;&gt;"F"),SUMIF($F$13:$J$13,BT$13,$F38:$J38),"")</f>
        <v/>
      </c>
      <c r="BU38" s="125" t="str">
        <f>IF(AND(LEN($D38)&gt;0,SUMIF($F$13:$J$13,BU$13,$F38:$J38)&gt;0,ASISTENCIA!BR37&lt;&gt;"X",ASISTENCIA!BR37&lt;&gt;"L",ASISTENCIA!BR37&lt;&gt;"J",ASISTENCIA!BR37&lt;&gt;"F"),SUMIF($F$13:$J$13,BU$13,$F38:$J38),"")</f>
        <v/>
      </c>
      <c r="BV38" s="125" t="str">
        <f>IF(AND(LEN($D38)&gt;0,SUMIF($F$13:$J$13,BV$13,$F38:$J38)&gt;0,ASISTENCIA!BS37&lt;&gt;"X",ASISTENCIA!BS37&lt;&gt;"L",ASISTENCIA!BS37&lt;&gt;"J",ASISTENCIA!BS37&lt;&gt;"F"),SUMIF($F$13:$J$13,BV$13,$F38:$J38),"")</f>
        <v/>
      </c>
      <c r="BW38" s="125" t="str">
        <f>IF(AND(LEN($D38)&gt;0,SUMIF($F$13:$J$13,BW$13,$F38:$J38)&gt;0,ASISTENCIA!BT37&lt;&gt;"X",ASISTENCIA!BT37&lt;&gt;"L",ASISTENCIA!BT37&lt;&gt;"J",ASISTENCIA!BT37&lt;&gt;"F"),SUMIF($F$13:$J$13,BW$13,$F38:$J38),"")</f>
        <v/>
      </c>
      <c r="BX38" s="125" t="str">
        <f>IF(AND(LEN($D38)&gt;0,SUMIF($F$13:$J$13,BX$13,$F38:$J38)&gt;0,ASISTENCIA!BU37&lt;&gt;"X",ASISTENCIA!BU37&lt;&gt;"L",ASISTENCIA!BU37&lt;&gt;"J",ASISTENCIA!BU37&lt;&gt;"F"),SUMIF($F$13:$J$13,BX$13,$F38:$J38),"")</f>
        <v/>
      </c>
      <c r="BY38" s="125" t="str">
        <f>IF(AND(LEN($D38)&gt;0,SUMIF($F$13:$J$13,BY$13,$F38:$J38)&gt;0,ASISTENCIA!BV37&lt;&gt;"X",ASISTENCIA!BV37&lt;&gt;"L",ASISTENCIA!BV37&lt;&gt;"J",ASISTENCIA!BV37&lt;&gt;"F"),SUMIF($F$13:$J$13,BY$13,$F38:$J38),"")</f>
        <v/>
      </c>
      <c r="BZ38" s="125" t="str">
        <f>IF(AND(LEN($D38)&gt;0,SUMIF($F$13:$J$13,BZ$13,$F38:$J38)&gt;0,ASISTENCIA!BW37&lt;&gt;"X",ASISTENCIA!BW37&lt;&gt;"L",ASISTENCIA!BW37&lt;&gt;"J",ASISTENCIA!BW37&lt;&gt;"F"),SUMIF($F$13:$J$13,BZ$13,$F38:$J38),"")</f>
        <v/>
      </c>
      <c r="CA38" s="125" t="str">
        <f>IF(AND(LEN($D38)&gt;0,SUMIF($F$13:$J$13,CA$13,$F38:$J38)&gt;0,ASISTENCIA!BX37&lt;&gt;"X",ASISTENCIA!BX37&lt;&gt;"L",ASISTENCIA!BX37&lt;&gt;"J",ASISTENCIA!BX37&lt;&gt;"F"),SUMIF($F$13:$J$13,CA$13,$F38:$J38),"")</f>
        <v/>
      </c>
      <c r="CB38" s="125" t="str">
        <f>IF(AND(LEN($D38)&gt;0,SUMIF($F$13:$J$13,CB$13,$F38:$J38)&gt;0,ASISTENCIA!BY37&lt;&gt;"X",ASISTENCIA!BY37&lt;&gt;"L",ASISTENCIA!BY37&lt;&gt;"J",ASISTENCIA!BY37&lt;&gt;"F"),SUMIF($F$13:$J$13,CB$13,$F38:$J38),"")</f>
        <v/>
      </c>
      <c r="CC38" s="129" t="e">
        <f t="shared" si="4"/>
        <v>#REF!</v>
      </c>
    </row>
    <row r="39" spans="1:81" ht="15" x14ac:dyDescent="0.2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IF(LEN(ASISTENCIA!E38)&gt;0,ASISTENCIA!E38,"")</f>
        <v/>
      </c>
      <c r="E39" s="131" t="str">
        <f>IF(LEN(D39)&gt;0,ASISTENCIA!F38,"")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35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35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35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35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35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35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35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35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35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35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35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35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35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35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35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35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35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35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35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35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35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35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35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35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35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35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35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35" t="e">
        <f>IF(AND(LEN($D39)&gt;0,SUMIF($F$13:$J$13,AQ$13,$F39:$J39)&gt;0,ASISTENCIA!#REF!&lt;&gt;"X",ASISTENCIA!#REF!&lt;&gt;"L",ASISTENCIA!#REF!&lt;&gt;"J",ASISTENCIA!#REF!&lt;&gt;"V",ASISTENCIA!#REF!&lt;&gt;"F",ASISTENCIA!#REF!&lt;&gt;""),SUMIF($F$13:$J$13,AQ$13,$F39:$J39),"")</f>
        <v>#REF!</v>
      </c>
      <c r="AR39" s="35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35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29" t="e">
        <f t="shared" si="3"/>
        <v>#REF!</v>
      </c>
      <c r="AX39" s="125" t="str">
        <f>IF(AND(LEN($D39)&gt;0,SUMIF($F$13:$J$13,AX$13,$F39:$J39)&gt;0,ASISTENCIA!AU38&lt;&gt;"X",ASISTENCIA!AU38&lt;&gt;"L",ASISTENCIA!AU38&lt;&gt;"J",ASISTENCIA!AU38&lt;&gt;"F"),SUMIF($F$13:$J$13,AX$13,$F39:$J39),"")</f>
        <v/>
      </c>
      <c r="AY39" s="125" t="str">
        <f>IF(AND(LEN($D39)&gt;0,SUMIF($F$13:$J$13,AY$13,$F39:$J39)&gt;0,ASISTENCIA!AV38&lt;&gt;"X",ASISTENCIA!AV38&lt;&gt;"L",ASISTENCIA!AV38&lt;&gt;"J",ASISTENCIA!AV38&lt;&gt;"F"),SUMIF($F$13:$J$13,AY$13,$F39:$J39),"")</f>
        <v/>
      </c>
      <c r="AZ39" s="125" t="str">
        <f>IF(AND(LEN($D39)&gt;0,SUMIF($F$13:$J$13,AZ$13,$F39:$J39)&gt;0,ASISTENCIA!AW38&lt;&gt;"X",ASISTENCIA!AW38&lt;&gt;"L",ASISTENCIA!AW38&lt;&gt;"J",ASISTENCIA!AW38&lt;&gt;"F"),SUMIF($F$13:$J$13,AZ$13,$F39:$J39),"")</f>
        <v/>
      </c>
      <c r="BA39" s="125" t="str">
        <f>IF(AND(LEN($D39)&gt;0,SUMIF($F$13:$J$13,BA$13,$F39:$J39)&gt;0,ASISTENCIA!AX38&lt;&gt;"X",ASISTENCIA!AX38&lt;&gt;"L",ASISTENCIA!AX38&lt;&gt;"J",ASISTENCIA!AX38&lt;&gt;"F"),SUMIF($F$13:$J$13,BA$13,$F39:$J39),"")</f>
        <v/>
      </c>
      <c r="BB39" s="125" t="str">
        <f>IF(AND(LEN($D39)&gt;0,SUMIF($F$13:$J$13,BB$13,$F39:$J39)&gt;0,ASISTENCIA!AY38&lt;&gt;"X",ASISTENCIA!AY38&lt;&gt;"L",ASISTENCIA!AY38&lt;&gt;"J",ASISTENCIA!AY38&lt;&gt;"F"),SUMIF($F$13:$J$13,BB$13,$F39:$J39),"")</f>
        <v/>
      </c>
      <c r="BC39" s="125" t="str">
        <f>IF(AND(LEN($D39)&gt;0,SUMIF($F$13:$J$13,BC$13,$F39:$J39)&gt;0,ASISTENCIA!AZ38&lt;&gt;"X",ASISTENCIA!AZ38&lt;&gt;"L",ASISTENCIA!AZ38&lt;&gt;"J",ASISTENCIA!AZ38&lt;&gt;"F"),SUMIF($F$13:$J$13,BC$13,$F39:$J39),"")</f>
        <v/>
      </c>
      <c r="BD39" s="125" t="str">
        <f>IF(AND(LEN($D39)&gt;0,SUMIF($F$13:$J$13,BD$13,$F39:$J39)&gt;0,ASISTENCIA!BA38&lt;&gt;"X",ASISTENCIA!BA38&lt;&gt;"L",ASISTENCIA!BA38&lt;&gt;"J",ASISTENCIA!BA38&lt;&gt;"F"),SUMIF($F$13:$J$13,BD$13,$F39:$J39),"")</f>
        <v/>
      </c>
      <c r="BE39" s="125" t="str">
        <f>IF(AND(LEN($D39)&gt;0,SUMIF($F$13:$J$13,BE$13,$F39:$J39)&gt;0,ASISTENCIA!BB38&lt;&gt;"X",ASISTENCIA!BB38&lt;&gt;"L",ASISTENCIA!BB38&lt;&gt;"J",ASISTENCIA!BB38&lt;&gt;"F"),SUMIF($F$13:$J$13,BE$13,$F39:$J39),"")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IF(AND(LEN($D39)&gt;0,SUMIF($F$13:$J$13,BH$13,$F39:$J39)&gt;0,ASISTENCIA!BE38&lt;&gt;"X",ASISTENCIA!BE38&lt;&gt;"L",ASISTENCIA!BE38&lt;&gt;"J",ASISTENCIA!BE38&lt;&gt;"F"),SUMIF($F$13:$J$13,BH$13,$F39:$J39),"")</f>
        <v/>
      </c>
      <c r="BI39" s="125" t="str">
        <f>IF(AND(LEN($D39)&gt;0,SUMIF($F$13:$J$13,BI$13,$F39:$J39)&gt;0,ASISTENCIA!BF38&lt;&gt;"X",ASISTENCIA!BF38&lt;&gt;"L",ASISTENCIA!BF38&lt;&gt;"J",ASISTENCIA!BF38&lt;&gt;"F"),SUMIF($F$13:$J$13,BI$13,$F39:$J39),"")</f>
        <v/>
      </c>
      <c r="BJ39" s="125" t="str">
        <f>IF(AND(LEN($D39)&gt;0,SUMIF($F$13:$J$13,BJ$13,$F39:$J39)&gt;0,ASISTENCIA!BG38&lt;&gt;"X",ASISTENCIA!BG38&lt;&gt;"L",ASISTENCIA!BG38&lt;&gt;"J",ASISTENCIA!BG38&lt;&gt;"F"),SUMIF($F$13:$J$13,BJ$13,$F39:$J39),"")</f>
        <v/>
      </c>
      <c r="BK39" s="125" t="str">
        <f>IF(AND(LEN($D39)&gt;0,SUMIF($F$13:$J$13,BK$13,$F39:$J39)&gt;0,ASISTENCIA!BH38&lt;&gt;"X",ASISTENCIA!BH38&lt;&gt;"L",ASISTENCIA!BH38&lt;&gt;"J",ASISTENCIA!BH38&lt;&gt;"F"),SUMIF($F$13:$J$13,BK$13,$F39:$J39),"")</f>
        <v/>
      </c>
      <c r="BL39" s="125" t="str">
        <f>IF(AND(LEN($D39)&gt;0,SUMIF($F$13:$J$13,BL$13,$F39:$J39)&gt;0,ASISTENCIA!BI38&lt;&gt;"X",ASISTENCIA!BI38&lt;&gt;"L",ASISTENCIA!BI38&lt;&gt;"J",ASISTENCIA!BI38&lt;&gt;"F"),SUMIF($F$13:$J$13,BL$13,$F39:$J39),"")</f>
        <v/>
      </c>
      <c r="BM39" s="125" t="str">
        <f>IF(AND(LEN($D39)&gt;0,SUMIF($F$13:$J$13,BM$13,$F39:$J39)&gt;0,ASISTENCIA!BJ38&lt;&gt;"X",ASISTENCIA!BJ38&lt;&gt;"L",ASISTENCIA!BJ38&lt;&gt;"J",ASISTENCIA!BJ38&lt;&gt;"F"),SUMIF($F$13:$J$13,BM$13,$F39:$J39),"")</f>
        <v/>
      </c>
      <c r="BN39" s="125" t="str">
        <f>IF(AND(LEN($D39)&gt;0,SUMIF($F$13:$J$13,BN$13,$F39:$J39)&gt;0,ASISTENCIA!BK38&lt;&gt;"X",ASISTENCIA!BK38&lt;&gt;"L",ASISTENCIA!BK38&lt;&gt;"J",ASISTENCIA!BK38&lt;&gt;"F"),SUMIF($F$13:$J$13,BN$13,$F39:$J39),"")</f>
        <v/>
      </c>
      <c r="BO39" s="125" t="str">
        <f>IF(AND(LEN($D39)&gt;0,SUMIF($F$13:$J$13,BO$13,$F39:$J39)&gt;0,ASISTENCIA!BL38&lt;&gt;"X",ASISTENCIA!BL38&lt;&gt;"L",ASISTENCIA!BL38&lt;&gt;"J",ASISTENCIA!BL38&lt;&gt;"F"),SUMIF($F$13:$J$13,BO$13,$F39:$J39),"")</f>
        <v/>
      </c>
      <c r="BP39" s="125" t="str">
        <f>IF(AND(LEN($D39)&gt;0,SUMIF($F$13:$J$13,BP$13,$F39:$J39)&gt;0,ASISTENCIA!BM38&lt;&gt;"X",ASISTENCIA!BM38&lt;&gt;"L",ASISTENCIA!BM38&lt;&gt;"J",ASISTENCIA!BM38&lt;&gt;"F"),SUMIF($F$13:$J$13,BP$13,$F39:$J39),"")</f>
        <v/>
      </c>
      <c r="BQ39" s="125" t="str">
        <f>IF(AND(LEN($D39)&gt;0,SUMIF($F$13:$J$13,BQ$13,$F39:$J39)&gt;0,ASISTENCIA!BN38&lt;&gt;"X",ASISTENCIA!BN38&lt;&gt;"L",ASISTENCIA!BN38&lt;&gt;"J",ASISTENCIA!BN38&lt;&gt;"F"),SUMIF($F$13:$J$13,BQ$13,$F39:$J39),"")</f>
        <v/>
      </c>
      <c r="BR39" s="125" t="str">
        <f>IF(AND(LEN($D39)&gt;0,SUMIF($F$13:$J$13,BR$13,$F39:$J39)&gt;0,ASISTENCIA!BO38&lt;&gt;"X",ASISTENCIA!BO38&lt;&gt;"L",ASISTENCIA!BO38&lt;&gt;"J",ASISTENCIA!BO38&lt;&gt;"F"),SUMIF($F$13:$J$13,BR$13,$F39:$J39),"")</f>
        <v/>
      </c>
      <c r="BS39" s="125" t="str">
        <f>IF(AND(LEN($D39)&gt;0,SUMIF($F$13:$J$13,BS$13,$F39:$J39)&gt;0,ASISTENCIA!BP38&lt;&gt;"X",ASISTENCIA!BP38&lt;&gt;"L",ASISTENCIA!BP38&lt;&gt;"J",ASISTENCIA!BP38&lt;&gt;"F"),SUMIF($F$13:$J$13,BS$13,$F39:$J39),"")</f>
        <v/>
      </c>
      <c r="BT39" s="125" t="str">
        <f>IF(AND(LEN($D39)&gt;0,SUMIF($F$13:$J$13,BT$13,$F39:$J39)&gt;0,ASISTENCIA!BQ38&lt;&gt;"X",ASISTENCIA!BQ38&lt;&gt;"L",ASISTENCIA!BQ38&lt;&gt;"J",ASISTENCIA!BQ38&lt;&gt;"F"),SUMIF($F$13:$J$13,BT$13,$F39:$J39),"")</f>
        <v/>
      </c>
      <c r="BU39" s="125" t="str">
        <f>IF(AND(LEN($D39)&gt;0,SUMIF($F$13:$J$13,BU$13,$F39:$J39)&gt;0,ASISTENCIA!BR38&lt;&gt;"X",ASISTENCIA!BR38&lt;&gt;"L",ASISTENCIA!BR38&lt;&gt;"J",ASISTENCIA!BR38&lt;&gt;"F"),SUMIF($F$13:$J$13,BU$13,$F39:$J39),"")</f>
        <v/>
      </c>
      <c r="BV39" s="125" t="str">
        <f>IF(AND(LEN($D39)&gt;0,SUMIF($F$13:$J$13,BV$13,$F39:$J39)&gt;0,ASISTENCIA!BS38&lt;&gt;"X",ASISTENCIA!BS38&lt;&gt;"L",ASISTENCIA!BS38&lt;&gt;"J",ASISTENCIA!BS38&lt;&gt;"F"),SUMIF($F$13:$J$13,BV$13,$F39:$J39),"")</f>
        <v/>
      </c>
      <c r="BW39" s="125" t="str">
        <f>IF(AND(LEN($D39)&gt;0,SUMIF($F$13:$J$13,BW$13,$F39:$J39)&gt;0,ASISTENCIA!BT38&lt;&gt;"X",ASISTENCIA!BT38&lt;&gt;"L",ASISTENCIA!BT38&lt;&gt;"J",ASISTENCIA!BT38&lt;&gt;"F"),SUMIF($F$13:$J$13,BW$13,$F39:$J39),"")</f>
        <v/>
      </c>
      <c r="BX39" s="125" t="str">
        <f>IF(AND(LEN($D39)&gt;0,SUMIF($F$13:$J$13,BX$13,$F39:$J39)&gt;0,ASISTENCIA!BU38&lt;&gt;"X",ASISTENCIA!BU38&lt;&gt;"L",ASISTENCIA!BU38&lt;&gt;"J",ASISTENCIA!BU38&lt;&gt;"F"),SUMIF($F$13:$J$13,BX$13,$F39:$J39),"")</f>
        <v/>
      </c>
      <c r="BY39" s="125" t="str">
        <f>IF(AND(LEN($D39)&gt;0,SUMIF($F$13:$J$13,BY$13,$F39:$J39)&gt;0,ASISTENCIA!BV38&lt;&gt;"X",ASISTENCIA!BV38&lt;&gt;"L",ASISTENCIA!BV38&lt;&gt;"J",ASISTENCIA!BV38&lt;&gt;"F"),SUMIF($F$13:$J$13,BY$13,$F39:$J39),"")</f>
        <v/>
      </c>
      <c r="BZ39" s="125" t="str">
        <f>IF(AND(LEN($D39)&gt;0,SUMIF($F$13:$J$13,BZ$13,$F39:$J39)&gt;0,ASISTENCIA!BW38&lt;&gt;"X",ASISTENCIA!BW38&lt;&gt;"L",ASISTENCIA!BW38&lt;&gt;"J",ASISTENCIA!BW38&lt;&gt;"F"),SUMIF($F$13:$J$13,BZ$13,$F39:$J39),"")</f>
        <v/>
      </c>
      <c r="CA39" s="125" t="str">
        <f>IF(AND(LEN($D39)&gt;0,SUMIF($F$13:$J$13,CA$13,$F39:$J39)&gt;0,ASISTENCIA!BX38&lt;&gt;"X",ASISTENCIA!BX38&lt;&gt;"L",ASISTENCIA!BX38&lt;&gt;"J",ASISTENCIA!BX38&lt;&gt;"F"),SUMIF($F$13:$J$13,CA$13,$F39:$J39),"")</f>
        <v/>
      </c>
      <c r="CB39" s="125" t="str">
        <f>IF(AND(LEN($D39)&gt;0,SUMIF($F$13:$J$13,CB$13,$F39:$J39)&gt;0,ASISTENCIA!BY38&lt;&gt;"X",ASISTENCIA!BY38&lt;&gt;"L",ASISTENCIA!BY38&lt;&gt;"J",ASISTENCIA!BY38&lt;&gt;"F"),SUMIF($F$13:$J$13,CB$13,$F39:$J39),"")</f>
        <v/>
      </c>
      <c r="CC39" s="129" t="e">
        <f t="shared" si="4"/>
        <v>#REF!</v>
      </c>
    </row>
    <row r="40" spans="1:81" ht="15" x14ac:dyDescent="0.2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IF(LEN(ASISTENCIA!E39)&gt;0,ASISTENCIA!E39,"")</f>
        <v/>
      </c>
      <c r="E40" s="131" t="str">
        <f>IF(LEN(D40)&gt;0,ASISTENCIA!F39,"")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35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35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35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35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35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35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35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35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35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35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35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35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35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35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35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35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35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35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35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35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35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35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35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35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35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35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35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35" t="e">
        <f>IF(AND(LEN($D40)&gt;0,SUMIF($F$13:$J$13,AQ$13,$F40:$J40)&gt;0,ASISTENCIA!#REF!&lt;&gt;"X",ASISTENCIA!#REF!&lt;&gt;"L",ASISTENCIA!#REF!&lt;&gt;"J",ASISTENCIA!#REF!&lt;&gt;"V",ASISTENCIA!#REF!&lt;&gt;"F",ASISTENCIA!#REF!&lt;&gt;""),SUMIF($F$13:$J$13,AQ$13,$F40:$J40),"")</f>
        <v>#REF!</v>
      </c>
      <c r="AR40" s="35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35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29" t="e">
        <f t="shared" si="3"/>
        <v>#REF!</v>
      </c>
      <c r="AX40" s="125" t="str">
        <f>IF(AND(LEN($D40)&gt;0,SUMIF($F$13:$J$13,AX$13,$F40:$J40)&gt;0,ASISTENCIA!AU39&lt;&gt;"X",ASISTENCIA!AU39&lt;&gt;"L",ASISTENCIA!AU39&lt;&gt;"J",ASISTENCIA!AU39&lt;&gt;"F"),SUMIF($F$13:$J$13,AX$13,$F40:$J40),"")</f>
        <v/>
      </c>
      <c r="AY40" s="125" t="str">
        <f>IF(AND(LEN($D40)&gt;0,SUMIF($F$13:$J$13,AY$13,$F40:$J40)&gt;0,ASISTENCIA!AV39&lt;&gt;"X",ASISTENCIA!AV39&lt;&gt;"L",ASISTENCIA!AV39&lt;&gt;"J",ASISTENCIA!AV39&lt;&gt;"F"),SUMIF($F$13:$J$13,AY$13,$F40:$J40),"")</f>
        <v/>
      </c>
      <c r="AZ40" s="125" t="str">
        <f>IF(AND(LEN($D40)&gt;0,SUMIF($F$13:$J$13,AZ$13,$F40:$J40)&gt;0,ASISTENCIA!AW39&lt;&gt;"X",ASISTENCIA!AW39&lt;&gt;"L",ASISTENCIA!AW39&lt;&gt;"J",ASISTENCIA!AW39&lt;&gt;"F"),SUMIF($F$13:$J$13,AZ$13,$F40:$J40),"")</f>
        <v/>
      </c>
      <c r="BA40" s="125" t="str">
        <f>IF(AND(LEN($D40)&gt;0,SUMIF($F$13:$J$13,BA$13,$F40:$J40)&gt;0,ASISTENCIA!AX39&lt;&gt;"X",ASISTENCIA!AX39&lt;&gt;"L",ASISTENCIA!AX39&lt;&gt;"J",ASISTENCIA!AX39&lt;&gt;"F"),SUMIF($F$13:$J$13,BA$13,$F40:$J40),"")</f>
        <v/>
      </c>
      <c r="BB40" s="125" t="str">
        <f>IF(AND(LEN($D40)&gt;0,SUMIF($F$13:$J$13,BB$13,$F40:$J40)&gt;0,ASISTENCIA!AY39&lt;&gt;"X",ASISTENCIA!AY39&lt;&gt;"L",ASISTENCIA!AY39&lt;&gt;"J",ASISTENCIA!AY39&lt;&gt;"F"),SUMIF($F$13:$J$13,BB$13,$F40:$J40),"")</f>
        <v/>
      </c>
      <c r="BC40" s="125" t="str">
        <f>IF(AND(LEN($D40)&gt;0,SUMIF($F$13:$J$13,BC$13,$F40:$J40)&gt;0,ASISTENCIA!AZ39&lt;&gt;"X",ASISTENCIA!AZ39&lt;&gt;"L",ASISTENCIA!AZ39&lt;&gt;"J",ASISTENCIA!AZ39&lt;&gt;"F"),SUMIF($F$13:$J$13,BC$13,$F40:$J40),"")</f>
        <v/>
      </c>
      <c r="BD40" s="125" t="str">
        <f>IF(AND(LEN($D40)&gt;0,SUMIF($F$13:$J$13,BD$13,$F40:$J40)&gt;0,ASISTENCIA!BA39&lt;&gt;"X",ASISTENCIA!BA39&lt;&gt;"L",ASISTENCIA!BA39&lt;&gt;"J",ASISTENCIA!BA39&lt;&gt;"F"),SUMIF($F$13:$J$13,BD$13,$F40:$J40),"")</f>
        <v/>
      </c>
      <c r="BE40" s="125" t="str">
        <f>IF(AND(LEN($D40)&gt;0,SUMIF($F$13:$J$13,BE$13,$F40:$J40)&gt;0,ASISTENCIA!BB39&lt;&gt;"X",ASISTENCIA!BB39&lt;&gt;"L",ASISTENCIA!BB39&lt;&gt;"J",ASISTENCIA!BB39&lt;&gt;"F"),SUMIF($F$13:$J$13,BE$13,$F40:$J40),"")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IF(AND(LEN($D40)&gt;0,SUMIF($F$13:$J$13,BH$13,$F40:$J40)&gt;0,ASISTENCIA!BE39&lt;&gt;"X",ASISTENCIA!BE39&lt;&gt;"L",ASISTENCIA!BE39&lt;&gt;"J",ASISTENCIA!BE39&lt;&gt;"F"),SUMIF($F$13:$J$13,BH$13,$F40:$J40),"")</f>
        <v/>
      </c>
      <c r="BI40" s="125" t="str">
        <f>IF(AND(LEN($D40)&gt;0,SUMIF($F$13:$J$13,BI$13,$F40:$J40)&gt;0,ASISTENCIA!BF39&lt;&gt;"X",ASISTENCIA!BF39&lt;&gt;"L",ASISTENCIA!BF39&lt;&gt;"J",ASISTENCIA!BF39&lt;&gt;"F"),SUMIF($F$13:$J$13,BI$13,$F40:$J40),"")</f>
        <v/>
      </c>
      <c r="BJ40" s="125" t="str">
        <f>IF(AND(LEN($D40)&gt;0,SUMIF($F$13:$J$13,BJ$13,$F40:$J40)&gt;0,ASISTENCIA!BG39&lt;&gt;"X",ASISTENCIA!BG39&lt;&gt;"L",ASISTENCIA!BG39&lt;&gt;"J",ASISTENCIA!BG39&lt;&gt;"F"),SUMIF($F$13:$J$13,BJ$13,$F40:$J40),"")</f>
        <v/>
      </c>
      <c r="BK40" s="125" t="str">
        <f>IF(AND(LEN($D40)&gt;0,SUMIF($F$13:$J$13,BK$13,$F40:$J40)&gt;0,ASISTENCIA!BH39&lt;&gt;"X",ASISTENCIA!BH39&lt;&gt;"L",ASISTENCIA!BH39&lt;&gt;"J",ASISTENCIA!BH39&lt;&gt;"F"),SUMIF($F$13:$J$13,BK$13,$F40:$J40),"")</f>
        <v/>
      </c>
      <c r="BL40" s="125" t="str">
        <f>IF(AND(LEN($D40)&gt;0,SUMIF($F$13:$J$13,BL$13,$F40:$J40)&gt;0,ASISTENCIA!BI39&lt;&gt;"X",ASISTENCIA!BI39&lt;&gt;"L",ASISTENCIA!BI39&lt;&gt;"J",ASISTENCIA!BI39&lt;&gt;"F"),SUMIF($F$13:$J$13,BL$13,$F40:$J40),"")</f>
        <v/>
      </c>
      <c r="BM40" s="125" t="str">
        <f>IF(AND(LEN($D40)&gt;0,SUMIF($F$13:$J$13,BM$13,$F40:$J40)&gt;0,ASISTENCIA!BJ39&lt;&gt;"X",ASISTENCIA!BJ39&lt;&gt;"L",ASISTENCIA!BJ39&lt;&gt;"J",ASISTENCIA!BJ39&lt;&gt;"F"),SUMIF($F$13:$J$13,BM$13,$F40:$J40),"")</f>
        <v/>
      </c>
      <c r="BN40" s="125" t="str">
        <f>IF(AND(LEN($D40)&gt;0,SUMIF($F$13:$J$13,BN$13,$F40:$J40)&gt;0,ASISTENCIA!BK39&lt;&gt;"X",ASISTENCIA!BK39&lt;&gt;"L",ASISTENCIA!BK39&lt;&gt;"J",ASISTENCIA!BK39&lt;&gt;"F"),SUMIF($F$13:$J$13,BN$13,$F40:$J40),"")</f>
        <v/>
      </c>
      <c r="BO40" s="125" t="str">
        <f>IF(AND(LEN($D40)&gt;0,SUMIF($F$13:$J$13,BO$13,$F40:$J40)&gt;0,ASISTENCIA!BL39&lt;&gt;"X",ASISTENCIA!BL39&lt;&gt;"L",ASISTENCIA!BL39&lt;&gt;"J",ASISTENCIA!BL39&lt;&gt;"F"),SUMIF($F$13:$J$13,BO$13,$F40:$J40),"")</f>
        <v/>
      </c>
      <c r="BP40" s="125" t="str">
        <f>IF(AND(LEN($D40)&gt;0,SUMIF($F$13:$J$13,BP$13,$F40:$J40)&gt;0,ASISTENCIA!BM39&lt;&gt;"X",ASISTENCIA!BM39&lt;&gt;"L",ASISTENCIA!BM39&lt;&gt;"J",ASISTENCIA!BM39&lt;&gt;"F"),SUMIF($F$13:$J$13,BP$13,$F40:$J40),"")</f>
        <v/>
      </c>
      <c r="BQ40" s="125" t="str">
        <f>IF(AND(LEN($D40)&gt;0,SUMIF($F$13:$J$13,BQ$13,$F40:$J40)&gt;0,ASISTENCIA!BN39&lt;&gt;"X",ASISTENCIA!BN39&lt;&gt;"L",ASISTENCIA!BN39&lt;&gt;"J",ASISTENCIA!BN39&lt;&gt;"F"),SUMIF($F$13:$J$13,BQ$13,$F40:$J40),"")</f>
        <v/>
      </c>
      <c r="BR40" s="125" t="str">
        <f>IF(AND(LEN($D40)&gt;0,SUMIF($F$13:$J$13,BR$13,$F40:$J40)&gt;0,ASISTENCIA!BO39&lt;&gt;"X",ASISTENCIA!BO39&lt;&gt;"L",ASISTENCIA!BO39&lt;&gt;"J",ASISTENCIA!BO39&lt;&gt;"F"),SUMIF($F$13:$J$13,BR$13,$F40:$J40),"")</f>
        <v/>
      </c>
      <c r="BS40" s="125" t="str">
        <f>IF(AND(LEN($D40)&gt;0,SUMIF($F$13:$J$13,BS$13,$F40:$J40)&gt;0,ASISTENCIA!BP39&lt;&gt;"X",ASISTENCIA!BP39&lt;&gt;"L",ASISTENCIA!BP39&lt;&gt;"J",ASISTENCIA!BP39&lt;&gt;"F"),SUMIF($F$13:$J$13,BS$13,$F40:$J40),"")</f>
        <v/>
      </c>
      <c r="BT40" s="125" t="str">
        <f>IF(AND(LEN($D40)&gt;0,SUMIF($F$13:$J$13,BT$13,$F40:$J40)&gt;0,ASISTENCIA!BQ39&lt;&gt;"X",ASISTENCIA!BQ39&lt;&gt;"L",ASISTENCIA!BQ39&lt;&gt;"J",ASISTENCIA!BQ39&lt;&gt;"F"),SUMIF($F$13:$J$13,BT$13,$F40:$J40),"")</f>
        <v/>
      </c>
      <c r="BU40" s="125" t="str">
        <f>IF(AND(LEN($D40)&gt;0,SUMIF($F$13:$J$13,BU$13,$F40:$J40)&gt;0,ASISTENCIA!BR39&lt;&gt;"X",ASISTENCIA!BR39&lt;&gt;"L",ASISTENCIA!BR39&lt;&gt;"J",ASISTENCIA!BR39&lt;&gt;"F"),SUMIF($F$13:$J$13,BU$13,$F40:$J40),"")</f>
        <v/>
      </c>
      <c r="BV40" s="125" t="str">
        <f>IF(AND(LEN($D40)&gt;0,SUMIF($F$13:$J$13,BV$13,$F40:$J40)&gt;0,ASISTENCIA!BS39&lt;&gt;"X",ASISTENCIA!BS39&lt;&gt;"L",ASISTENCIA!BS39&lt;&gt;"J",ASISTENCIA!BS39&lt;&gt;"F"),SUMIF($F$13:$J$13,BV$13,$F40:$J40),"")</f>
        <v/>
      </c>
      <c r="BW40" s="125" t="str">
        <f>IF(AND(LEN($D40)&gt;0,SUMIF($F$13:$J$13,BW$13,$F40:$J40)&gt;0,ASISTENCIA!BT39&lt;&gt;"X",ASISTENCIA!BT39&lt;&gt;"L",ASISTENCIA!BT39&lt;&gt;"J",ASISTENCIA!BT39&lt;&gt;"F"),SUMIF($F$13:$J$13,BW$13,$F40:$J40),"")</f>
        <v/>
      </c>
      <c r="BX40" s="125" t="str">
        <f>IF(AND(LEN($D40)&gt;0,SUMIF($F$13:$J$13,BX$13,$F40:$J40)&gt;0,ASISTENCIA!BU39&lt;&gt;"X",ASISTENCIA!BU39&lt;&gt;"L",ASISTENCIA!BU39&lt;&gt;"J",ASISTENCIA!BU39&lt;&gt;"F"),SUMIF($F$13:$J$13,BX$13,$F40:$J40),"")</f>
        <v/>
      </c>
      <c r="BY40" s="125" t="str">
        <f>IF(AND(LEN($D40)&gt;0,SUMIF($F$13:$J$13,BY$13,$F40:$J40)&gt;0,ASISTENCIA!BV39&lt;&gt;"X",ASISTENCIA!BV39&lt;&gt;"L",ASISTENCIA!BV39&lt;&gt;"J",ASISTENCIA!BV39&lt;&gt;"F"),SUMIF($F$13:$J$13,BY$13,$F40:$J40),"")</f>
        <v/>
      </c>
      <c r="BZ40" s="125" t="str">
        <f>IF(AND(LEN($D40)&gt;0,SUMIF($F$13:$J$13,BZ$13,$F40:$J40)&gt;0,ASISTENCIA!BW39&lt;&gt;"X",ASISTENCIA!BW39&lt;&gt;"L",ASISTENCIA!BW39&lt;&gt;"J",ASISTENCIA!BW39&lt;&gt;"F"),SUMIF($F$13:$J$13,BZ$13,$F40:$J40),"")</f>
        <v/>
      </c>
      <c r="CA40" s="125" t="str">
        <f>IF(AND(LEN($D40)&gt;0,SUMIF($F$13:$J$13,CA$13,$F40:$J40)&gt;0,ASISTENCIA!BX39&lt;&gt;"X",ASISTENCIA!BX39&lt;&gt;"L",ASISTENCIA!BX39&lt;&gt;"J",ASISTENCIA!BX39&lt;&gt;"F"),SUMIF($F$13:$J$13,CA$13,$F40:$J40),"")</f>
        <v/>
      </c>
      <c r="CB40" s="125" t="str">
        <f>IF(AND(LEN($D40)&gt;0,SUMIF($F$13:$J$13,CB$13,$F40:$J40)&gt;0,ASISTENCIA!BY39&lt;&gt;"X",ASISTENCIA!BY39&lt;&gt;"L",ASISTENCIA!BY39&lt;&gt;"J",ASISTENCIA!BY39&lt;&gt;"F"),SUMIF($F$13:$J$13,CB$13,$F40:$J40),"")</f>
        <v/>
      </c>
      <c r="CC40" s="129" t="e">
        <f t="shared" si="4"/>
        <v>#REF!</v>
      </c>
    </row>
    <row r="41" spans="1:81" ht="15" x14ac:dyDescent="0.2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IF(LEN(ASISTENCIA!E40)&gt;0,ASISTENCIA!E40,"")</f>
        <v/>
      </c>
      <c r="E41" s="131" t="str">
        <f>IF(LEN(D41)&gt;0,ASISTENCIA!F40,"")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35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35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35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35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35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35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35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35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35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35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35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35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35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35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35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35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35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35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35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35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35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35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35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35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35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35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35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35" t="e">
        <f>IF(AND(LEN($D41)&gt;0,SUMIF($F$13:$J$13,AQ$13,$F41:$J41)&gt;0,ASISTENCIA!#REF!&lt;&gt;"X",ASISTENCIA!#REF!&lt;&gt;"L",ASISTENCIA!#REF!&lt;&gt;"J",ASISTENCIA!#REF!&lt;&gt;"V",ASISTENCIA!#REF!&lt;&gt;"F",ASISTENCIA!#REF!&lt;&gt;""),SUMIF($F$13:$J$13,AQ$13,$F41:$J41),"")</f>
        <v>#REF!</v>
      </c>
      <c r="AR41" s="35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35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29" t="e">
        <f t="shared" si="3"/>
        <v>#REF!</v>
      </c>
      <c r="AX41" s="125" t="str">
        <f>IF(AND(LEN($D41)&gt;0,SUMIF($F$13:$J$13,AX$13,$F41:$J41)&gt;0,ASISTENCIA!AU40&lt;&gt;"X",ASISTENCIA!AU40&lt;&gt;"L",ASISTENCIA!AU40&lt;&gt;"J",ASISTENCIA!AU40&lt;&gt;"F"),SUMIF($F$13:$J$13,AX$13,$F41:$J41),"")</f>
        <v/>
      </c>
      <c r="AY41" s="125" t="str">
        <f>IF(AND(LEN($D41)&gt;0,SUMIF($F$13:$J$13,AY$13,$F41:$J41)&gt;0,ASISTENCIA!AV40&lt;&gt;"X",ASISTENCIA!AV40&lt;&gt;"L",ASISTENCIA!AV40&lt;&gt;"J",ASISTENCIA!AV40&lt;&gt;"F"),SUMIF($F$13:$J$13,AY$13,$F41:$J41),"")</f>
        <v/>
      </c>
      <c r="AZ41" s="125" t="str">
        <f>IF(AND(LEN($D41)&gt;0,SUMIF($F$13:$J$13,AZ$13,$F41:$J41)&gt;0,ASISTENCIA!AW40&lt;&gt;"X",ASISTENCIA!AW40&lt;&gt;"L",ASISTENCIA!AW40&lt;&gt;"J",ASISTENCIA!AW40&lt;&gt;"F"),SUMIF($F$13:$J$13,AZ$13,$F41:$J41),"")</f>
        <v/>
      </c>
      <c r="BA41" s="125" t="str">
        <f>IF(AND(LEN($D41)&gt;0,SUMIF($F$13:$J$13,BA$13,$F41:$J41)&gt;0,ASISTENCIA!AX40&lt;&gt;"X",ASISTENCIA!AX40&lt;&gt;"L",ASISTENCIA!AX40&lt;&gt;"J",ASISTENCIA!AX40&lt;&gt;"F"),SUMIF($F$13:$J$13,BA$13,$F41:$J41),"")</f>
        <v/>
      </c>
      <c r="BB41" s="125" t="str">
        <f>IF(AND(LEN($D41)&gt;0,SUMIF($F$13:$J$13,BB$13,$F41:$J41)&gt;0,ASISTENCIA!AY40&lt;&gt;"X",ASISTENCIA!AY40&lt;&gt;"L",ASISTENCIA!AY40&lt;&gt;"J",ASISTENCIA!AY40&lt;&gt;"F"),SUMIF($F$13:$J$13,BB$13,$F41:$J41),"")</f>
        <v/>
      </c>
      <c r="BC41" s="125" t="str">
        <f>IF(AND(LEN($D41)&gt;0,SUMIF($F$13:$J$13,BC$13,$F41:$J41)&gt;0,ASISTENCIA!AZ40&lt;&gt;"X",ASISTENCIA!AZ40&lt;&gt;"L",ASISTENCIA!AZ40&lt;&gt;"J",ASISTENCIA!AZ40&lt;&gt;"F"),SUMIF($F$13:$J$13,BC$13,$F41:$J41),"")</f>
        <v/>
      </c>
      <c r="BD41" s="125" t="str">
        <f>IF(AND(LEN($D41)&gt;0,SUMIF($F$13:$J$13,BD$13,$F41:$J41)&gt;0,ASISTENCIA!BA40&lt;&gt;"X",ASISTENCIA!BA40&lt;&gt;"L",ASISTENCIA!BA40&lt;&gt;"J",ASISTENCIA!BA40&lt;&gt;"F"),SUMIF($F$13:$J$13,BD$13,$F41:$J41),"")</f>
        <v/>
      </c>
      <c r="BE41" s="125" t="str">
        <f>IF(AND(LEN($D41)&gt;0,SUMIF($F$13:$J$13,BE$13,$F41:$J41)&gt;0,ASISTENCIA!BB40&lt;&gt;"X",ASISTENCIA!BB40&lt;&gt;"L",ASISTENCIA!BB40&lt;&gt;"J",ASISTENCIA!BB40&lt;&gt;"F"),SUMIF($F$13:$J$13,BE$13,$F41:$J41),"")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IF(AND(LEN($D41)&gt;0,SUMIF($F$13:$J$13,BH$13,$F41:$J41)&gt;0,ASISTENCIA!BE40&lt;&gt;"X",ASISTENCIA!BE40&lt;&gt;"L",ASISTENCIA!BE40&lt;&gt;"J",ASISTENCIA!BE40&lt;&gt;"F"),SUMIF($F$13:$J$13,BH$13,$F41:$J41),"")</f>
        <v/>
      </c>
      <c r="BI41" s="125" t="str">
        <f>IF(AND(LEN($D41)&gt;0,SUMIF($F$13:$J$13,BI$13,$F41:$J41)&gt;0,ASISTENCIA!BF40&lt;&gt;"X",ASISTENCIA!BF40&lt;&gt;"L",ASISTENCIA!BF40&lt;&gt;"J",ASISTENCIA!BF40&lt;&gt;"F"),SUMIF($F$13:$J$13,BI$13,$F41:$J41),"")</f>
        <v/>
      </c>
      <c r="BJ41" s="125" t="str">
        <f>IF(AND(LEN($D41)&gt;0,SUMIF($F$13:$J$13,BJ$13,$F41:$J41)&gt;0,ASISTENCIA!BG40&lt;&gt;"X",ASISTENCIA!BG40&lt;&gt;"L",ASISTENCIA!BG40&lt;&gt;"J",ASISTENCIA!BG40&lt;&gt;"F"),SUMIF($F$13:$J$13,BJ$13,$F41:$J41),"")</f>
        <v/>
      </c>
      <c r="BK41" s="125" t="str">
        <f>IF(AND(LEN($D41)&gt;0,SUMIF($F$13:$J$13,BK$13,$F41:$J41)&gt;0,ASISTENCIA!BH40&lt;&gt;"X",ASISTENCIA!BH40&lt;&gt;"L",ASISTENCIA!BH40&lt;&gt;"J",ASISTENCIA!BH40&lt;&gt;"F"),SUMIF($F$13:$J$13,BK$13,$F41:$J41),"")</f>
        <v/>
      </c>
      <c r="BL41" s="125" t="str">
        <f>IF(AND(LEN($D41)&gt;0,SUMIF($F$13:$J$13,BL$13,$F41:$J41)&gt;0,ASISTENCIA!BI40&lt;&gt;"X",ASISTENCIA!BI40&lt;&gt;"L",ASISTENCIA!BI40&lt;&gt;"J",ASISTENCIA!BI40&lt;&gt;"F"),SUMIF($F$13:$J$13,BL$13,$F41:$J41),"")</f>
        <v/>
      </c>
      <c r="BM41" s="125" t="str">
        <f>IF(AND(LEN($D41)&gt;0,SUMIF($F$13:$J$13,BM$13,$F41:$J41)&gt;0,ASISTENCIA!BJ40&lt;&gt;"X",ASISTENCIA!BJ40&lt;&gt;"L",ASISTENCIA!BJ40&lt;&gt;"J",ASISTENCIA!BJ40&lt;&gt;"F"),SUMIF($F$13:$J$13,BM$13,$F41:$J41),"")</f>
        <v/>
      </c>
      <c r="BN41" s="125" t="str">
        <f>IF(AND(LEN($D41)&gt;0,SUMIF($F$13:$J$13,BN$13,$F41:$J41)&gt;0,ASISTENCIA!BK40&lt;&gt;"X",ASISTENCIA!BK40&lt;&gt;"L",ASISTENCIA!BK40&lt;&gt;"J",ASISTENCIA!BK40&lt;&gt;"F"),SUMIF($F$13:$J$13,BN$13,$F41:$J41),"")</f>
        <v/>
      </c>
      <c r="BO41" s="125" t="str">
        <f>IF(AND(LEN($D41)&gt;0,SUMIF($F$13:$J$13,BO$13,$F41:$J41)&gt;0,ASISTENCIA!BL40&lt;&gt;"X",ASISTENCIA!BL40&lt;&gt;"L",ASISTENCIA!BL40&lt;&gt;"J",ASISTENCIA!BL40&lt;&gt;"F"),SUMIF($F$13:$J$13,BO$13,$F41:$J41),"")</f>
        <v/>
      </c>
      <c r="BP41" s="125" t="str">
        <f>IF(AND(LEN($D41)&gt;0,SUMIF($F$13:$J$13,BP$13,$F41:$J41)&gt;0,ASISTENCIA!BM40&lt;&gt;"X",ASISTENCIA!BM40&lt;&gt;"L",ASISTENCIA!BM40&lt;&gt;"J",ASISTENCIA!BM40&lt;&gt;"F"),SUMIF($F$13:$J$13,BP$13,$F41:$J41),"")</f>
        <v/>
      </c>
      <c r="BQ41" s="125" t="str">
        <f>IF(AND(LEN($D41)&gt;0,SUMIF($F$13:$J$13,BQ$13,$F41:$J41)&gt;0,ASISTENCIA!BN40&lt;&gt;"X",ASISTENCIA!BN40&lt;&gt;"L",ASISTENCIA!BN40&lt;&gt;"J",ASISTENCIA!BN40&lt;&gt;"F"),SUMIF($F$13:$J$13,BQ$13,$F41:$J41),"")</f>
        <v/>
      </c>
      <c r="BR41" s="125" t="str">
        <f>IF(AND(LEN($D41)&gt;0,SUMIF($F$13:$J$13,BR$13,$F41:$J41)&gt;0,ASISTENCIA!BO40&lt;&gt;"X",ASISTENCIA!BO40&lt;&gt;"L",ASISTENCIA!BO40&lt;&gt;"J",ASISTENCIA!BO40&lt;&gt;"F"),SUMIF($F$13:$J$13,BR$13,$F41:$J41),"")</f>
        <v/>
      </c>
      <c r="BS41" s="125" t="str">
        <f>IF(AND(LEN($D41)&gt;0,SUMIF($F$13:$J$13,BS$13,$F41:$J41)&gt;0,ASISTENCIA!BP40&lt;&gt;"X",ASISTENCIA!BP40&lt;&gt;"L",ASISTENCIA!BP40&lt;&gt;"J",ASISTENCIA!BP40&lt;&gt;"F"),SUMIF($F$13:$J$13,BS$13,$F41:$J41),"")</f>
        <v/>
      </c>
      <c r="BT41" s="125" t="str">
        <f>IF(AND(LEN($D41)&gt;0,SUMIF($F$13:$J$13,BT$13,$F41:$J41)&gt;0,ASISTENCIA!BQ40&lt;&gt;"X",ASISTENCIA!BQ40&lt;&gt;"L",ASISTENCIA!BQ40&lt;&gt;"J",ASISTENCIA!BQ40&lt;&gt;"F"),SUMIF($F$13:$J$13,BT$13,$F41:$J41),"")</f>
        <v/>
      </c>
      <c r="BU41" s="125" t="str">
        <f>IF(AND(LEN($D41)&gt;0,SUMIF($F$13:$J$13,BU$13,$F41:$J41)&gt;0,ASISTENCIA!BR40&lt;&gt;"X",ASISTENCIA!BR40&lt;&gt;"L",ASISTENCIA!BR40&lt;&gt;"J",ASISTENCIA!BR40&lt;&gt;"F"),SUMIF($F$13:$J$13,BU$13,$F41:$J41),"")</f>
        <v/>
      </c>
      <c r="BV41" s="125" t="str">
        <f>IF(AND(LEN($D41)&gt;0,SUMIF($F$13:$J$13,BV$13,$F41:$J41)&gt;0,ASISTENCIA!BS40&lt;&gt;"X",ASISTENCIA!BS40&lt;&gt;"L",ASISTENCIA!BS40&lt;&gt;"J",ASISTENCIA!BS40&lt;&gt;"F"),SUMIF($F$13:$J$13,BV$13,$F41:$J41),"")</f>
        <v/>
      </c>
      <c r="BW41" s="125" t="str">
        <f>IF(AND(LEN($D41)&gt;0,SUMIF($F$13:$J$13,BW$13,$F41:$J41)&gt;0,ASISTENCIA!BT40&lt;&gt;"X",ASISTENCIA!BT40&lt;&gt;"L",ASISTENCIA!BT40&lt;&gt;"J",ASISTENCIA!BT40&lt;&gt;"F"),SUMIF($F$13:$J$13,BW$13,$F41:$J41),"")</f>
        <v/>
      </c>
      <c r="BX41" s="125" t="str">
        <f>IF(AND(LEN($D41)&gt;0,SUMIF($F$13:$J$13,BX$13,$F41:$J41)&gt;0,ASISTENCIA!BU40&lt;&gt;"X",ASISTENCIA!BU40&lt;&gt;"L",ASISTENCIA!BU40&lt;&gt;"J",ASISTENCIA!BU40&lt;&gt;"F"),SUMIF($F$13:$J$13,BX$13,$F41:$J41),"")</f>
        <v/>
      </c>
      <c r="BY41" s="125" t="str">
        <f>IF(AND(LEN($D41)&gt;0,SUMIF($F$13:$J$13,BY$13,$F41:$J41)&gt;0,ASISTENCIA!BV40&lt;&gt;"X",ASISTENCIA!BV40&lt;&gt;"L",ASISTENCIA!BV40&lt;&gt;"J",ASISTENCIA!BV40&lt;&gt;"F"),SUMIF($F$13:$J$13,BY$13,$F41:$J41),"")</f>
        <v/>
      </c>
      <c r="BZ41" s="125" t="str">
        <f>IF(AND(LEN($D41)&gt;0,SUMIF($F$13:$J$13,BZ$13,$F41:$J41)&gt;0,ASISTENCIA!BW40&lt;&gt;"X",ASISTENCIA!BW40&lt;&gt;"L",ASISTENCIA!BW40&lt;&gt;"J",ASISTENCIA!BW40&lt;&gt;"F"),SUMIF($F$13:$J$13,BZ$13,$F41:$J41),"")</f>
        <v/>
      </c>
      <c r="CA41" s="125" t="str">
        <f>IF(AND(LEN($D41)&gt;0,SUMIF($F$13:$J$13,CA$13,$F41:$J41)&gt;0,ASISTENCIA!BX40&lt;&gt;"X",ASISTENCIA!BX40&lt;&gt;"L",ASISTENCIA!BX40&lt;&gt;"J",ASISTENCIA!BX40&lt;&gt;"F"),SUMIF($F$13:$J$13,CA$13,$F41:$J41),"")</f>
        <v/>
      </c>
      <c r="CB41" s="125" t="str">
        <f>IF(AND(LEN($D41)&gt;0,SUMIF($F$13:$J$13,CB$13,$F41:$J41)&gt;0,ASISTENCIA!BY40&lt;&gt;"X",ASISTENCIA!BY40&lt;&gt;"L",ASISTENCIA!BY40&lt;&gt;"J",ASISTENCIA!BY40&lt;&gt;"F"),SUMIF($F$13:$J$13,CB$13,$F41:$J41),"")</f>
        <v/>
      </c>
      <c r="CC41" s="129" t="e">
        <f t="shared" si="4"/>
        <v>#REF!</v>
      </c>
    </row>
    <row r="42" spans="1:81" ht="15" x14ac:dyDescent="0.2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IF(LEN(ASISTENCIA!E41)&gt;0,ASISTENCIA!E41,"")</f>
        <v/>
      </c>
      <c r="E42" s="131" t="str">
        <f>IF(LEN(D42)&gt;0,ASISTENCIA!F41,"")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35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35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35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35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35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35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35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35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35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35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35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35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35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35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35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35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35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35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35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35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35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35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35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35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35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35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35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35" t="e">
        <f>IF(AND(LEN($D42)&gt;0,SUMIF($F$13:$J$13,AQ$13,$F42:$J42)&gt;0,ASISTENCIA!#REF!&lt;&gt;"X",ASISTENCIA!#REF!&lt;&gt;"L",ASISTENCIA!#REF!&lt;&gt;"J",ASISTENCIA!#REF!&lt;&gt;"V",ASISTENCIA!#REF!&lt;&gt;"F",ASISTENCIA!#REF!&lt;&gt;""),SUMIF($F$13:$J$13,AQ$13,$F42:$J42),"")</f>
        <v>#REF!</v>
      </c>
      <c r="AR42" s="35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35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29" t="e">
        <f t="shared" si="3"/>
        <v>#REF!</v>
      </c>
      <c r="AX42" s="125" t="str">
        <f>IF(AND(LEN($D42)&gt;0,SUMIF($F$13:$J$13,AX$13,$F42:$J42)&gt;0,ASISTENCIA!AU41&lt;&gt;"X",ASISTENCIA!AU41&lt;&gt;"L",ASISTENCIA!AU41&lt;&gt;"J",ASISTENCIA!AU41&lt;&gt;"F"),SUMIF($F$13:$J$13,AX$13,$F42:$J42),"")</f>
        <v/>
      </c>
      <c r="AY42" s="125" t="str">
        <f>IF(AND(LEN($D42)&gt;0,SUMIF($F$13:$J$13,AY$13,$F42:$J42)&gt;0,ASISTENCIA!AV41&lt;&gt;"X",ASISTENCIA!AV41&lt;&gt;"L",ASISTENCIA!AV41&lt;&gt;"J",ASISTENCIA!AV41&lt;&gt;"F"),SUMIF($F$13:$J$13,AY$13,$F42:$J42),"")</f>
        <v/>
      </c>
      <c r="AZ42" s="125" t="str">
        <f>IF(AND(LEN($D42)&gt;0,SUMIF($F$13:$J$13,AZ$13,$F42:$J42)&gt;0,ASISTENCIA!AW41&lt;&gt;"X",ASISTENCIA!AW41&lt;&gt;"L",ASISTENCIA!AW41&lt;&gt;"J",ASISTENCIA!AW41&lt;&gt;"F"),SUMIF($F$13:$J$13,AZ$13,$F42:$J42),"")</f>
        <v/>
      </c>
      <c r="BA42" s="125" t="str">
        <f>IF(AND(LEN($D42)&gt;0,SUMIF($F$13:$J$13,BA$13,$F42:$J42)&gt;0,ASISTENCIA!AX41&lt;&gt;"X",ASISTENCIA!AX41&lt;&gt;"L",ASISTENCIA!AX41&lt;&gt;"J",ASISTENCIA!AX41&lt;&gt;"F"),SUMIF($F$13:$J$13,BA$13,$F42:$J42),"")</f>
        <v/>
      </c>
      <c r="BB42" s="125" t="str">
        <f>IF(AND(LEN($D42)&gt;0,SUMIF($F$13:$J$13,BB$13,$F42:$J42)&gt;0,ASISTENCIA!AY41&lt;&gt;"X",ASISTENCIA!AY41&lt;&gt;"L",ASISTENCIA!AY41&lt;&gt;"J",ASISTENCIA!AY41&lt;&gt;"F"),SUMIF($F$13:$J$13,BB$13,$F42:$J42),"")</f>
        <v/>
      </c>
      <c r="BC42" s="125" t="str">
        <f>IF(AND(LEN($D42)&gt;0,SUMIF($F$13:$J$13,BC$13,$F42:$J42)&gt;0,ASISTENCIA!AZ41&lt;&gt;"X",ASISTENCIA!AZ41&lt;&gt;"L",ASISTENCIA!AZ41&lt;&gt;"J",ASISTENCIA!AZ41&lt;&gt;"F"),SUMIF($F$13:$J$13,BC$13,$F42:$J42),"")</f>
        <v/>
      </c>
      <c r="BD42" s="125" t="str">
        <f>IF(AND(LEN($D42)&gt;0,SUMIF($F$13:$J$13,BD$13,$F42:$J42)&gt;0,ASISTENCIA!BA41&lt;&gt;"X",ASISTENCIA!BA41&lt;&gt;"L",ASISTENCIA!BA41&lt;&gt;"J",ASISTENCIA!BA41&lt;&gt;"F"),SUMIF($F$13:$J$13,BD$13,$F42:$J42),"")</f>
        <v/>
      </c>
      <c r="BE42" s="125" t="str">
        <f>IF(AND(LEN($D42)&gt;0,SUMIF($F$13:$J$13,BE$13,$F42:$J42)&gt;0,ASISTENCIA!BB41&lt;&gt;"X",ASISTENCIA!BB41&lt;&gt;"L",ASISTENCIA!BB41&lt;&gt;"J",ASISTENCIA!BB41&lt;&gt;"F"),SUMIF($F$13:$J$13,BE$13,$F42:$J42),"")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IF(AND(LEN($D42)&gt;0,SUMIF($F$13:$J$13,BH$13,$F42:$J42)&gt;0,ASISTENCIA!BE41&lt;&gt;"X",ASISTENCIA!BE41&lt;&gt;"L",ASISTENCIA!BE41&lt;&gt;"J",ASISTENCIA!BE41&lt;&gt;"F"),SUMIF($F$13:$J$13,BH$13,$F42:$J42),"")</f>
        <v/>
      </c>
      <c r="BI42" s="125" t="str">
        <f>IF(AND(LEN($D42)&gt;0,SUMIF($F$13:$J$13,BI$13,$F42:$J42)&gt;0,ASISTENCIA!BF41&lt;&gt;"X",ASISTENCIA!BF41&lt;&gt;"L",ASISTENCIA!BF41&lt;&gt;"J",ASISTENCIA!BF41&lt;&gt;"F"),SUMIF($F$13:$J$13,BI$13,$F42:$J42),"")</f>
        <v/>
      </c>
      <c r="BJ42" s="125" t="str">
        <f>IF(AND(LEN($D42)&gt;0,SUMIF($F$13:$J$13,BJ$13,$F42:$J42)&gt;0,ASISTENCIA!BG41&lt;&gt;"X",ASISTENCIA!BG41&lt;&gt;"L",ASISTENCIA!BG41&lt;&gt;"J",ASISTENCIA!BG41&lt;&gt;"F"),SUMIF($F$13:$J$13,BJ$13,$F42:$J42),"")</f>
        <v/>
      </c>
      <c r="BK42" s="125" t="str">
        <f>IF(AND(LEN($D42)&gt;0,SUMIF($F$13:$J$13,BK$13,$F42:$J42)&gt;0,ASISTENCIA!BH41&lt;&gt;"X",ASISTENCIA!BH41&lt;&gt;"L",ASISTENCIA!BH41&lt;&gt;"J",ASISTENCIA!BH41&lt;&gt;"F"),SUMIF($F$13:$J$13,BK$13,$F42:$J42),"")</f>
        <v/>
      </c>
      <c r="BL42" s="125" t="str">
        <f>IF(AND(LEN($D42)&gt;0,SUMIF($F$13:$J$13,BL$13,$F42:$J42)&gt;0,ASISTENCIA!BI41&lt;&gt;"X",ASISTENCIA!BI41&lt;&gt;"L",ASISTENCIA!BI41&lt;&gt;"J",ASISTENCIA!BI41&lt;&gt;"F"),SUMIF($F$13:$J$13,BL$13,$F42:$J42),"")</f>
        <v/>
      </c>
      <c r="BM42" s="125" t="str">
        <f>IF(AND(LEN($D42)&gt;0,SUMIF($F$13:$J$13,BM$13,$F42:$J42)&gt;0,ASISTENCIA!BJ41&lt;&gt;"X",ASISTENCIA!BJ41&lt;&gt;"L",ASISTENCIA!BJ41&lt;&gt;"J",ASISTENCIA!BJ41&lt;&gt;"F"),SUMIF($F$13:$J$13,BM$13,$F42:$J42),"")</f>
        <v/>
      </c>
      <c r="BN42" s="125" t="str">
        <f>IF(AND(LEN($D42)&gt;0,SUMIF($F$13:$J$13,BN$13,$F42:$J42)&gt;0,ASISTENCIA!BK41&lt;&gt;"X",ASISTENCIA!BK41&lt;&gt;"L",ASISTENCIA!BK41&lt;&gt;"J",ASISTENCIA!BK41&lt;&gt;"F"),SUMIF($F$13:$J$13,BN$13,$F42:$J42),"")</f>
        <v/>
      </c>
      <c r="BO42" s="125" t="str">
        <f>IF(AND(LEN($D42)&gt;0,SUMIF($F$13:$J$13,BO$13,$F42:$J42)&gt;0,ASISTENCIA!BL41&lt;&gt;"X",ASISTENCIA!BL41&lt;&gt;"L",ASISTENCIA!BL41&lt;&gt;"J",ASISTENCIA!BL41&lt;&gt;"F"),SUMIF($F$13:$J$13,BO$13,$F42:$J42),"")</f>
        <v/>
      </c>
      <c r="BP42" s="125" t="str">
        <f>IF(AND(LEN($D42)&gt;0,SUMIF($F$13:$J$13,BP$13,$F42:$J42)&gt;0,ASISTENCIA!BM41&lt;&gt;"X",ASISTENCIA!BM41&lt;&gt;"L",ASISTENCIA!BM41&lt;&gt;"J",ASISTENCIA!BM41&lt;&gt;"F"),SUMIF($F$13:$J$13,BP$13,$F42:$J42),"")</f>
        <v/>
      </c>
      <c r="BQ42" s="125" t="str">
        <f>IF(AND(LEN($D42)&gt;0,SUMIF($F$13:$J$13,BQ$13,$F42:$J42)&gt;0,ASISTENCIA!BN41&lt;&gt;"X",ASISTENCIA!BN41&lt;&gt;"L",ASISTENCIA!BN41&lt;&gt;"J",ASISTENCIA!BN41&lt;&gt;"F"),SUMIF($F$13:$J$13,BQ$13,$F42:$J42),"")</f>
        <v/>
      </c>
      <c r="BR42" s="125" t="str">
        <f>IF(AND(LEN($D42)&gt;0,SUMIF($F$13:$J$13,BR$13,$F42:$J42)&gt;0,ASISTENCIA!BO41&lt;&gt;"X",ASISTENCIA!BO41&lt;&gt;"L",ASISTENCIA!BO41&lt;&gt;"J",ASISTENCIA!BO41&lt;&gt;"F"),SUMIF($F$13:$J$13,BR$13,$F42:$J42),"")</f>
        <v/>
      </c>
      <c r="BS42" s="125" t="str">
        <f>IF(AND(LEN($D42)&gt;0,SUMIF($F$13:$J$13,BS$13,$F42:$J42)&gt;0,ASISTENCIA!BP41&lt;&gt;"X",ASISTENCIA!BP41&lt;&gt;"L",ASISTENCIA!BP41&lt;&gt;"J",ASISTENCIA!BP41&lt;&gt;"F"),SUMIF($F$13:$J$13,BS$13,$F42:$J42),"")</f>
        <v/>
      </c>
      <c r="BT42" s="125" t="str">
        <f>IF(AND(LEN($D42)&gt;0,SUMIF($F$13:$J$13,BT$13,$F42:$J42)&gt;0,ASISTENCIA!BQ41&lt;&gt;"X",ASISTENCIA!BQ41&lt;&gt;"L",ASISTENCIA!BQ41&lt;&gt;"J",ASISTENCIA!BQ41&lt;&gt;"F"),SUMIF($F$13:$J$13,BT$13,$F42:$J42),"")</f>
        <v/>
      </c>
      <c r="BU42" s="125" t="str">
        <f>IF(AND(LEN($D42)&gt;0,SUMIF($F$13:$J$13,BU$13,$F42:$J42)&gt;0,ASISTENCIA!BR41&lt;&gt;"X",ASISTENCIA!BR41&lt;&gt;"L",ASISTENCIA!BR41&lt;&gt;"J",ASISTENCIA!BR41&lt;&gt;"F"),SUMIF($F$13:$J$13,BU$13,$F42:$J42),"")</f>
        <v/>
      </c>
      <c r="BV42" s="125" t="str">
        <f>IF(AND(LEN($D42)&gt;0,SUMIF($F$13:$J$13,BV$13,$F42:$J42)&gt;0,ASISTENCIA!BS41&lt;&gt;"X",ASISTENCIA!BS41&lt;&gt;"L",ASISTENCIA!BS41&lt;&gt;"J",ASISTENCIA!BS41&lt;&gt;"F"),SUMIF($F$13:$J$13,BV$13,$F42:$J42),"")</f>
        <v/>
      </c>
      <c r="BW42" s="125" t="str">
        <f>IF(AND(LEN($D42)&gt;0,SUMIF($F$13:$J$13,BW$13,$F42:$J42)&gt;0,ASISTENCIA!BT41&lt;&gt;"X",ASISTENCIA!BT41&lt;&gt;"L",ASISTENCIA!BT41&lt;&gt;"J",ASISTENCIA!BT41&lt;&gt;"F"),SUMIF($F$13:$J$13,BW$13,$F42:$J42),"")</f>
        <v/>
      </c>
      <c r="BX42" s="125" t="str">
        <f>IF(AND(LEN($D42)&gt;0,SUMIF($F$13:$J$13,BX$13,$F42:$J42)&gt;0,ASISTENCIA!BU41&lt;&gt;"X",ASISTENCIA!BU41&lt;&gt;"L",ASISTENCIA!BU41&lt;&gt;"J",ASISTENCIA!BU41&lt;&gt;"F"),SUMIF($F$13:$J$13,BX$13,$F42:$J42),"")</f>
        <v/>
      </c>
      <c r="BY42" s="125" t="str">
        <f>IF(AND(LEN($D42)&gt;0,SUMIF($F$13:$J$13,BY$13,$F42:$J42)&gt;0,ASISTENCIA!BV41&lt;&gt;"X",ASISTENCIA!BV41&lt;&gt;"L",ASISTENCIA!BV41&lt;&gt;"J",ASISTENCIA!BV41&lt;&gt;"F"),SUMIF($F$13:$J$13,BY$13,$F42:$J42),"")</f>
        <v/>
      </c>
      <c r="BZ42" s="125" t="str">
        <f>IF(AND(LEN($D42)&gt;0,SUMIF($F$13:$J$13,BZ$13,$F42:$J42)&gt;0,ASISTENCIA!BW41&lt;&gt;"X",ASISTENCIA!BW41&lt;&gt;"L",ASISTENCIA!BW41&lt;&gt;"J",ASISTENCIA!BW41&lt;&gt;"F"),SUMIF($F$13:$J$13,BZ$13,$F42:$J42),"")</f>
        <v/>
      </c>
      <c r="CA42" s="125" t="str">
        <f>IF(AND(LEN($D42)&gt;0,SUMIF($F$13:$J$13,CA$13,$F42:$J42)&gt;0,ASISTENCIA!BX41&lt;&gt;"X",ASISTENCIA!BX41&lt;&gt;"L",ASISTENCIA!BX41&lt;&gt;"J",ASISTENCIA!BX41&lt;&gt;"F"),SUMIF($F$13:$J$13,CA$13,$F42:$J42),"")</f>
        <v/>
      </c>
      <c r="CB42" s="125" t="str">
        <f>IF(AND(LEN($D42)&gt;0,SUMIF($F$13:$J$13,CB$13,$F42:$J42)&gt;0,ASISTENCIA!BY41&lt;&gt;"X",ASISTENCIA!BY41&lt;&gt;"L",ASISTENCIA!BY41&lt;&gt;"J",ASISTENCIA!BY41&lt;&gt;"F"),SUMIF($F$13:$J$13,CB$13,$F42:$J42),"")</f>
        <v/>
      </c>
      <c r="CC42" s="129" t="e">
        <f t="shared" si="4"/>
        <v>#REF!</v>
      </c>
    </row>
    <row r="43" spans="1:81" ht="15" x14ac:dyDescent="0.2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2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5.75" thickBot="1" x14ac:dyDescent="0.25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98"/>
      <c r="AI53" s="398"/>
      <c r="AJ53" s="398"/>
      <c r="AK53" s="398"/>
      <c r="AL53" s="398"/>
      <c r="AM53" s="398"/>
      <c r="AN53" s="398"/>
      <c r="AO53" s="398"/>
      <c r="AP53" s="398"/>
      <c r="AQ53" s="398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5"/>
      <c r="BR53" s="395"/>
      <c r="BS53" s="395"/>
      <c r="BT53" s="395"/>
      <c r="BU53" s="395"/>
      <c r="BV53" s="395"/>
      <c r="BW53" s="395"/>
      <c r="BX53" s="395"/>
      <c r="BY53" s="395"/>
      <c r="BZ53" s="395"/>
      <c r="CA53" s="40"/>
      <c r="CB53" s="40"/>
      <c r="CC53" s="40"/>
    </row>
    <row r="54" spans="1:81" ht="14.25" customHeight="1" x14ac:dyDescent="0.2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399" t="s">
        <v>17</v>
      </c>
      <c r="AI54" s="399"/>
      <c r="AJ54" s="399"/>
      <c r="AK54" s="399"/>
      <c r="AL54" s="399"/>
      <c r="AM54" s="399"/>
      <c r="AN54" s="399"/>
      <c r="AO54" s="399"/>
      <c r="AP54" s="399"/>
      <c r="AQ54" s="399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96" t="s">
        <v>17</v>
      </c>
      <c r="BR54" s="396"/>
      <c r="BS54" s="396"/>
      <c r="BT54" s="396"/>
      <c r="BU54" s="396"/>
      <c r="BV54" s="396"/>
      <c r="BW54" s="396"/>
      <c r="BX54" s="396"/>
      <c r="BY54" s="396"/>
      <c r="BZ54" s="396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05" priority="6" operator="equal">
      <formula>"do."</formula>
    </cfRule>
    <cfRule type="cellIs" dxfId="104" priority="7" operator="equal">
      <formula>"sá."</formula>
    </cfRule>
    <cfRule type="cellIs" dxfId="103" priority="8" operator="equal">
      <formula>"sa."</formula>
    </cfRule>
    <cfRule type="cellIs" dxfId="102" priority="9" operator="equal">
      <formula>"D"</formula>
    </cfRule>
    <cfRule type="cellIs" dxfId="101" priority="10" operator="equal">
      <formula>"S"</formula>
    </cfRule>
  </conditionalFormatting>
  <conditionalFormatting sqref="AX13:CB13">
    <cfRule type="cellIs" dxfId="100" priority="1" operator="equal">
      <formula>"do."</formula>
    </cfRule>
    <cfRule type="cellIs" dxfId="99" priority="2" operator="equal">
      <formula>"sá."</formula>
    </cfRule>
    <cfRule type="cellIs" dxfId="98" priority="3" operator="equal">
      <formula>"sa."</formula>
    </cfRule>
    <cfRule type="cellIs" dxfId="97" priority="4" operator="equal">
      <formula>"D"</formula>
    </cfRule>
    <cfRule type="cellIs" dxfId="96" priority="5" operator="equal">
      <formula>"S"</formula>
    </cfRule>
  </conditionalFormatting>
  <dataValidations count="1">
    <dataValidation type="list" allowBlank="1" showInputMessage="1" showErrorMessage="1" sqref="AJ8 AP8:AQ8 BY8:BZ8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30"/>
    <col min="3" max="3" width="9.85546875" style="130" customWidth="1"/>
    <col min="4" max="6" width="11.42578125" style="130"/>
    <col min="7" max="14" width="6.7109375" style="130" customWidth="1"/>
    <col min="15" max="15" width="23.85546875" style="130" customWidth="1"/>
    <col min="16" max="16" width="12.42578125" style="130" customWidth="1"/>
    <col min="17" max="17" width="14.7109375" style="130" customWidth="1"/>
    <col min="18" max="18" width="15" style="130" customWidth="1"/>
    <col min="19" max="19" width="15.42578125" style="130" customWidth="1"/>
    <col min="20" max="256" width="9.28515625" style="130" customWidth="1"/>
    <col min="257" max="258" width="14.7109375" style="130" customWidth="1"/>
    <col min="259" max="259" width="39" style="130" customWidth="1"/>
    <col min="260" max="260" width="31.7109375" style="130" customWidth="1"/>
    <col min="261" max="261" width="19.5703125" style="130" customWidth="1"/>
    <col min="262" max="262" width="24.28515625" style="130" customWidth="1"/>
    <col min="263" max="263" width="55.28515625" style="130" customWidth="1"/>
    <col min="264" max="264" width="26.42578125" style="130" customWidth="1"/>
    <col min="265" max="265" width="29.42578125" style="130" customWidth="1"/>
    <col min="266" max="266" width="6.5703125" style="130" customWidth="1"/>
    <col min="267" max="267" width="44.5703125" style="130" customWidth="1"/>
    <col min="268" max="268" width="37.7109375" style="130" customWidth="1"/>
    <col min="269" max="269" width="40.5703125" style="130" customWidth="1"/>
    <col min="270" max="270" width="8.7109375" style="130" customWidth="1"/>
    <col min="271" max="271" width="13.42578125" style="130" customWidth="1"/>
    <col min="272" max="272" width="12.42578125" style="130" customWidth="1"/>
    <col min="273" max="273" width="14.7109375" style="130" customWidth="1"/>
    <col min="274" max="274" width="15" style="130" customWidth="1"/>
    <col min="275" max="275" width="15.42578125" style="130" customWidth="1"/>
    <col min="276" max="512" width="9.28515625" style="130" customWidth="1"/>
    <col min="513" max="514" width="14.7109375" style="130" customWidth="1"/>
    <col min="515" max="515" width="39" style="130" customWidth="1"/>
    <col min="516" max="516" width="31.7109375" style="130" customWidth="1"/>
    <col min="517" max="517" width="19.5703125" style="130" customWidth="1"/>
    <col min="518" max="518" width="24.28515625" style="130" customWidth="1"/>
    <col min="519" max="519" width="55.28515625" style="130" customWidth="1"/>
    <col min="520" max="520" width="26.42578125" style="130" customWidth="1"/>
    <col min="521" max="521" width="29.42578125" style="130" customWidth="1"/>
    <col min="522" max="522" width="6.5703125" style="130" customWidth="1"/>
    <col min="523" max="523" width="44.5703125" style="130" customWidth="1"/>
    <col min="524" max="524" width="37.7109375" style="130" customWidth="1"/>
    <col min="525" max="525" width="40.5703125" style="130" customWidth="1"/>
    <col min="526" max="526" width="8.7109375" style="130" customWidth="1"/>
    <col min="527" max="527" width="13.42578125" style="130" customWidth="1"/>
    <col min="528" max="528" width="12.42578125" style="130" customWidth="1"/>
    <col min="529" max="529" width="14.7109375" style="130" customWidth="1"/>
    <col min="530" max="530" width="15" style="130" customWidth="1"/>
    <col min="531" max="531" width="15.42578125" style="130" customWidth="1"/>
    <col min="532" max="768" width="9.28515625" style="130" customWidth="1"/>
    <col min="769" max="770" width="14.7109375" style="130" customWidth="1"/>
    <col min="771" max="771" width="39" style="130" customWidth="1"/>
    <col min="772" max="772" width="31.7109375" style="130" customWidth="1"/>
    <col min="773" max="773" width="19.5703125" style="130" customWidth="1"/>
    <col min="774" max="774" width="24.28515625" style="130" customWidth="1"/>
    <col min="775" max="775" width="55.28515625" style="130" customWidth="1"/>
    <col min="776" max="776" width="26.42578125" style="130" customWidth="1"/>
    <col min="777" max="777" width="29.42578125" style="130" customWidth="1"/>
    <col min="778" max="778" width="6.5703125" style="130" customWidth="1"/>
    <col min="779" max="779" width="44.5703125" style="130" customWidth="1"/>
    <col min="780" max="780" width="37.7109375" style="130" customWidth="1"/>
    <col min="781" max="781" width="40.5703125" style="130" customWidth="1"/>
    <col min="782" max="782" width="8.7109375" style="130" customWidth="1"/>
    <col min="783" max="783" width="13.42578125" style="130" customWidth="1"/>
    <col min="784" max="784" width="12.42578125" style="130" customWidth="1"/>
    <col min="785" max="785" width="14.7109375" style="130" customWidth="1"/>
    <col min="786" max="786" width="15" style="130" customWidth="1"/>
    <col min="787" max="787" width="15.42578125" style="130" customWidth="1"/>
    <col min="788" max="1024" width="9.28515625" style="130" customWidth="1"/>
    <col min="1025" max="1026" width="14.7109375" style="130" customWidth="1"/>
    <col min="1027" max="1027" width="39" style="130" customWidth="1"/>
    <col min="1028" max="1028" width="31.7109375" style="130" customWidth="1"/>
    <col min="1029" max="1029" width="19.5703125" style="130" customWidth="1"/>
    <col min="1030" max="1030" width="24.28515625" style="130" customWidth="1"/>
    <col min="1031" max="1031" width="55.28515625" style="130" customWidth="1"/>
    <col min="1032" max="1032" width="26.42578125" style="130" customWidth="1"/>
    <col min="1033" max="1033" width="29.42578125" style="130" customWidth="1"/>
    <col min="1034" max="1034" width="6.5703125" style="130" customWidth="1"/>
    <col min="1035" max="1035" width="44.5703125" style="130" customWidth="1"/>
    <col min="1036" max="1036" width="37.7109375" style="130" customWidth="1"/>
    <col min="1037" max="1037" width="40.5703125" style="130" customWidth="1"/>
    <col min="1038" max="1038" width="8.7109375" style="130" customWidth="1"/>
    <col min="1039" max="1039" width="13.42578125" style="130" customWidth="1"/>
    <col min="1040" max="1040" width="12.42578125" style="130" customWidth="1"/>
    <col min="1041" max="1041" width="14.7109375" style="130" customWidth="1"/>
    <col min="1042" max="1042" width="15" style="130" customWidth="1"/>
    <col min="1043" max="1043" width="15.42578125" style="130" customWidth="1"/>
    <col min="1044" max="1280" width="9.28515625" style="130" customWidth="1"/>
    <col min="1281" max="1282" width="14.7109375" style="130" customWidth="1"/>
    <col min="1283" max="1283" width="39" style="130" customWidth="1"/>
    <col min="1284" max="1284" width="31.7109375" style="130" customWidth="1"/>
    <col min="1285" max="1285" width="19.5703125" style="130" customWidth="1"/>
    <col min="1286" max="1286" width="24.28515625" style="130" customWidth="1"/>
    <col min="1287" max="1287" width="55.28515625" style="130" customWidth="1"/>
    <col min="1288" max="1288" width="26.42578125" style="130" customWidth="1"/>
    <col min="1289" max="1289" width="29.42578125" style="130" customWidth="1"/>
    <col min="1290" max="1290" width="6.5703125" style="130" customWidth="1"/>
    <col min="1291" max="1291" width="44.5703125" style="130" customWidth="1"/>
    <col min="1292" max="1292" width="37.7109375" style="130" customWidth="1"/>
    <col min="1293" max="1293" width="40.5703125" style="130" customWidth="1"/>
    <col min="1294" max="1294" width="8.7109375" style="130" customWidth="1"/>
    <col min="1295" max="1295" width="13.42578125" style="130" customWidth="1"/>
    <col min="1296" max="1296" width="12.42578125" style="130" customWidth="1"/>
    <col min="1297" max="1297" width="14.7109375" style="130" customWidth="1"/>
    <col min="1298" max="1298" width="15" style="130" customWidth="1"/>
    <col min="1299" max="1299" width="15.42578125" style="130" customWidth="1"/>
    <col min="1300" max="1536" width="9.28515625" style="130" customWidth="1"/>
    <col min="1537" max="1538" width="14.7109375" style="130" customWidth="1"/>
    <col min="1539" max="1539" width="39" style="130" customWidth="1"/>
    <col min="1540" max="1540" width="31.7109375" style="130" customWidth="1"/>
    <col min="1541" max="1541" width="19.5703125" style="130" customWidth="1"/>
    <col min="1542" max="1542" width="24.28515625" style="130" customWidth="1"/>
    <col min="1543" max="1543" width="55.28515625" style="130" customWidth="1"/>
    <col min="1544" max="1544" width="26.42578125" style="130" customWidth="1"/>
    <col min="1545" max="1545" width="29.42578125" style="130" customWidth="1"/>
    <col min="1546" max="1546" width="6.5703125" style="130" customWidth="1"/>
    <col min="1547" max="1547" width="44.5703125" style="130" customWidth="1"/>
    <col min="1548" max="1548" width="37.7109375" style="130" customWidth="1"/>
    <col min="1549" max="1549" width="40.5703125" style="130" customWidth="1"/>
    <col min="1550" max="1550" width="8.7109375" style="130" customWidth="1"/>
    <col min="1551" max="1551" width="13.42578125" style="130" customWidth="1"/>
    <col min="1552" max="1552" width="12.42578125" style="130" customWidth="1"/>
    <col min="1553" max="1553" width="14.7109375" style="130" customWidth="1"/>
    <col min="1554" max="1554" width="15" style="130" customWidth="1"/>
    <col min="1555" max="1555" width="15.42578125" style="130" customWidth="1"/>
    <col min="1556" max="1792" width="9.28515625" style="130" customWidth="1"/>
    <col min="1793" max="1794" width="14.7109375" style="130" customWidth="1"/>
    <col min="1795" max="1795" width="39" style="130" customWidth="1"/>
    <col min="1796" max="1796" width="31.7109375" style="130" customWidth="1"/>
    <col min="1797" max="1797" width="19.5703125" style="130" customWidth="1"/>
    <col min="1798" max="1798" width="24.28515625" style="130" customWidth="1"/>
    <col min="1799" max="1799" width="55.28515625" style="130" customWidth="1"/>
    <col min="1800" max="1800" width="26.42578125" style="130" customWidth="1"/>
    <col min="1801" max="1801" width="29.42578125" style="130" customWidth="1"/>
    <col min="1802" max="1802" width="6.5703125" style="130" customWidth="1"/>
    <col min="1803" max="1803" width="44.5703125" style="130" customWidth="1"/>
    <col min="1804" max="1804" width="37.7109375" style="130" customWidth="1"/>
    <col min="1805" max="1805" width="40.5703125" style="130" customWidth="1"/>
    <col min="1806" max="1806" width="8.7109375" style="130" customWidth="1"/>
    <col min="1807" max="1807" width="13.42578125" style="130" customWidth="1"/>
    <col min="1808" max="1808" width="12.42578125" style="130" customWidth="1"/>
    <col min="1809" max="1809" width="14.7109375" style="130" customWidth="1"/>
    <col min="1810" max="1810" width="15" style="130" customWidth="1"/>
    <col min="1811" max="1811" width="15.42578125" style="130" customWidth="1"/>
    <col min="1812" max="2048" width="9.28515625" style="130" customWidth="1"/>
    <col min="2049" max="2050" width="14.7109375" style="130" customWidth="1"/>
    <col min="2051" max="2051" width="39" style="130" customWidth="1"/>
    <col min="2052" max="2052" width="31.7109375" style="130" customWidth="1"/>
    <col min="2053" max="2053" width="19.5703125" style="130" customWidth="1"/>
    <col min="2054" max="2054" width="24.28515625" style="130" customWidth="1"/>
    <col min="2055" max="2055" width="55.28515625" style="130" customWidth="1"/>
    <col min="2056" max="2056" width="26.42578125" style="130" customWidth="1"/>
    <col min="2057" max="2057" width="29.42578125" style="130" customWidth="1"/>
    <col min="2058" max="2058" width="6.5703125" style="130" customWidth="1"/>
    <col min="2059" max="2059" width="44.5703125" style="130" customWidth="1"/>
    <col min="2060" max="2060" width="37.7109375" style="130" customWidth="1"/>
    <col min="2061" max="2061" width="40.5703125" style="130" customWidth="1"/>
    <col min="2062" max="2062" width="8.7109375" style="130" customWidth="1"/>
    <col min="2063" max="2063" width="13.42578125" style="130" customWidth="1"/>
    <col min="2064" max="2064" width="12.42578125" style="130" customWidth="1"/>
    <col min="2065" max="2065" width="14.7109375" style="130" customWidth="1"/>
    <col min="2066" max="2066" width="15" style="130" customWidth="1"/>
    <col min="2067" max="2067" width="15.42578125" style="130" customWidth="1"/>
    <col min="2068" max="2304" width="9.28515625" style="130" customWidth="1"/>
    <col min="2305" max="2306" width="14.7109375" style="130" customWidth="1"/>
    <col min="2307" max="2307" width="39" style="130" customWidth="1"/>
    <col min="2308" max="2308" width="31.7109375" style="130" customWidth="1"/>
    <col min="2309" max="2309" width="19.5703125" style="130" customWidth="1"/>
    <col min="2310" max="2310" width="24.28515625" style="130" customWidth="1"/>
    <col min="2311" max="2311" width="55.28515625" style="130" customWidth="1"/>
    <col min="2312" max="2312" width="26.42578125" style="130" customWidth="1"/>
    <col min="2313" max="2313" width="29.42578125" style="130" customWidth="1"/>
    <col min="2314" max="2314" width="6.5703125" style="130" customWidth="1"/>
    <col min="2315" max="2315" width="44.5703125" style="130" customWidth="1"/>
    <col min="2316" max="2316" width="37.7109375" style="130" customWidth="1"/>
    <col min="2317" max="2317" width="40.5703125" style="130" customWidth="1"/>
    <col min="2318" max="2318" width="8.7109375" style="130" customWidth="1"/>
    <col min="2319" max="2319" width="13.42578125" style="130" customWidth="1"/>
    <col min="2320" max="2320" width="12.42578125" style="130" customWidth="1"/>
    <col min="2321" max="2321" width="14.7109375" style="130" customWidth="1"/>
    <col min="2322" max="2322" width="15" style="130" customWidth="1"/>
    <col min="2323" max="2323" width="15.42578125" style="130" customWidth="1"/>
    <col min="2324" max="2560" width="9.28515625" style="130" customWidth="1"/>
    <col min="2561" max="2562" width="14.7109375" style="130" customWidth="1"/>
    <col min="2563" max="2563" width="39" style="130" customWidth="1"/>
    <col min="2564" max="2564" width="31.7109375" style="130" customWidth="1"/>
    <col min="2565" max="2565" width="19.5703125" style="130" customWidth="1"/>
    <col min="2566" max="2566" width="24.28515625" style="130" customWidth="1"/>
    <col min="2567" max="2567" width="55.28515625" style="130" customWidth="1"/>
    <col min="2568" max="2568" width="26.42578125" style="130" customWidth="1"/>
    <col min="2569" max="2569" width="29.42578125" style="130" customWidth="1"/>
    <col min="2570" max="2570" width="6.5703125" style="130" customWidth="1"/>
    <col min="2571" max="2571" width="44.5703125" style="130" customWidth="1"/>
    <col min="2572" max="2572" width="37.7109375" style="130" customWidth="1"/>
    <col min="2573" max="2573" width="40.5703125" style="130" customWidth="1"/>
    <col min="2574" max="2574" width="8.7109375" style="130" customWidth="1"/>
    <col min="2575" max="2575" width="13.42578125" style="130" customWidth="1"/>
    <col min="2576" max="2576" width="12.42578125" style="130" customWidth="1"/>
    <col min="2577" max="2577" width="14.7109375" style="130" customWidth="1"/>
    <col min="2578" max="2578" width="15" style="130" customWidth="1"/>
    <col min="2579" max="2579" width="15.42578125" style="130" customWidth="1"/>
    <col min="2580" max="2816" width="9.28515625" style="130" customWidth="1"/>
    <col min="2817" max="2818" width="14.7109375" style="130" customWidth="1"/>
    <col min="2819" max="2819" width="39" style="130" customWidth="1"/>
    <col min="2820" max="2820" width="31.7109375" style="130" customWidth="1"/>
    <col min="2821" max="2821" width="19.5703125" style="130" customWidth="1"/>
    <col min="2822" max="2822" width="24.28515625" style="130" customWidth="1"/>
    <col min="2823" max="2823" width="55.28515625" style="130" customWidth="1"/>
    <col min="2824" max="2824" width="26.42578125" style="130" customWidth="1"/>
    <col min="2825" max="2825" width="29.42578125" style="130" customWidth="1"/>
    <col min="2826" max="2826" width="6.5703125" style="130" customWidth="1"/>
    <col min="2827" max="2827" width="44.5703125" style="130" customWidth="1"/>
    <col min="2828" max="2828" width="37.7109375" style="130" customWidth="1"/>
    <col min="2829" max="2829" width="40.5703125" style="130" customWidth="1"/>
    <col min="2830" max="2830" width="8.7109375" style="130" customWidth="1"/>
    <col min="2831" max="2831" width="13.42578125" style="130" customWidth="1"/>
    <col min="2832" max="2832" width="12.42578125" style="130" customWidth="1"/>
    <col min="2833" max="2833" width="14.7109375" style="130" customWidth="1"/>
    <col min="2834" max="2834" width="15" style="130" customWidth="1"/>
    <col min="2835" max="2835" width="15.42578125" style="130" customWidth="1"/>
    <col min="2836" max="3072" width="9.28515625" style="130" customWidth="1"/>
    <col min="3073" max="3074" width="14.7109375" style="130" customWidth="1"/>
    <col min="3075" max="3075" width="39" style="130" customWidth="1"/>
    <col min="3076" max="3076" width="31.7109375" style="130" customWidth="1"/>
    <col min="3077" max="3077" width="19.5703125" style="130" customWidth="1"/>
    <col min="3078" max="3078" width="24.28515625" style="130" customWidth="1"/>
    <col min="3079" max="3079" width="55.28515625" style="130" customWidth="1"/>
    <col min="3080" max="3080" width="26.42578125" style="130" customWidth="1"/>
    <col min="3081" max="3081" width="29.42578125" style="130" customWidth="1"/>
    <col min="3082" max="3082" width="6.5703125" style="130" customWidth="1"/>
    <col min="3083" max="3083" width="44.5703125" style="130" customWidth="1"/>
    <col min="3084" max="3084" width="37.7109375" style="130" customWidth="1"/>
    <col min="3085" max="3085" width="40.5703125" style="130" customWidth="1"/>
    <col min="3086" max="3086" width="8.7109375" style="130" customWidth="1"/>
    <col min="3087" max="3087" width="13.42578125" style="130" customWidth="1"/>
    <col min="3088" max="3088" width="12.42578125" style="130" customWidth="1"/>
    <col min="3089" max="3089" width="14.7109375" style="130" customWidth="1"/>
    <col min="3090" max="3090" width="15" style="130" customWidth="1"/>
    <col min="3091" max="3091" width="15.42578125" style="130" customWidth="1"/>
    <col min="3092" max="3328" width="9.28515625" style="130" customWidth="1"/>
    <col min="3329" max="3330" width="14.7109375" style="130" customWidth="1"/>
    <col min="3331" max="3331" width="39" style="130" customWidth="1"/>
    <col min="3332" max="3332" width="31.7109375" style="130" customWidth="1"/>
    <col min="3333" max="3333" width="19.5703125" style="130" customWidth="1"/>
    <col min="3334" max="3334" width="24.28515625" style="130" customWidth="1"/>
    <col min="3335" max="3335" width="55.28515625" style="130" customWidth="1"/>
    <col min="3336" max="3336" width="26.42578125" style="130" customWidth="1"/>
    <col min="3337" max="3337" width="29.42578125" style="130" customWidth="1"/>
    <col min="3338" max="3338" width="6.5703125" style="130" customWidth="1"/>
    <col min="3339" max="3339" width="44.5703125" style="130" customWidth="1"/>
    <col min="3340" max="3340" width="37.7109375" style="130" customWidth="1"/>
    <col min="3341" max="3341" width="40.5703125" style="130" customWidth="1"/>
    <col min="3342" max="3342" width="8.7109375" style="130" customWidth="1"/>
    <col min="3343" max="3343" width="13.42578125" style="130" customWidth="1"/>
    <col min="3344" max="3344" width="12.42578125" style="130" customWidth="1"/>
    <col min="3345" max="3345" width="14.7109375" style="130" customWidth="1"/>
    <col min="3346" max="3346" width="15" style="130" customWidth="1"/>
    <col min="3347" max="3347" width="15.42578125" style="130" customWidth="1"/>
    <col min="3348" max="3584" width="9.28515625" style="130" customWidth="1"/>
    <col min="3585" max="3586" width="14.7109375" style="130" customWidth="1"/>
    <col min="3587" max="3587" width="39" style="130" customWidth="1"/>
    <col min="3588" max="3588" width="31.7109375" style="130" customWidth="1"/>
    <col min="3589" max="3589" width="19.5703125" style="130" customWidth="1"/>
    <col min="3590" max="3590" width="24.28515625" style="130" customWidth="1"/>
    <col min="3591" max="3591" width="55.28515625" style="130" customWidth="1"/>
    <col min="3592" max="3592" width="26.42578125" style="130" customWidth="1"/>
    <col min="3593" max="3593" width="29.42578125" style="130" customWidth="1"/>
    <col min="3594" max="3594" width="6.5703125" style="130" customWidth="1"/>
    <col min="3595" max="3595" width="44.5703125" style="130" customWidth="1"/>
    <col min="3596" max="3596" width="37.7109375" style="130" customWidth="1"/>
    <col min="3597" max="3597" width="40.5703125" style="130" customWidth="1"/>
    <col min="3598" max="3598" width="8.7109375" style="130" customWidth="1"/>
    <col min="3599" max="3599" width="13.42578125" style="130" customWidth="1"/>
    <col min="3600" max="3600" width="12.42578125" style="130" customWidth="1"/>
    <col min="3601" max="3601" width="14.7109375" style="130" customWidth="1"/>
    <col min="3602" max="3602" width="15" style="130" customWidth="1"/>
    <col min="3603" max="3603" width="15.42578125" style="130" customWidth="1"/>
    <col min="3604" max="3840" width="9.28515625" style="130" customWidth="1"/>
    <col min="3841" max="3842" width="14.7109375" style="130" customWidth="1"/>
    <col min="3843" max="3843" width="39" style="130" customWidth="1"/>
    <col min="3844" max="3844" width="31.7109375" style="130" customWidth="1"/>
    <col min="3845" max="3845" width="19.5703125" style="130" customWidth="1"/>
    <col min="3846" max="3846" width="24.28515625" style="130" customWidth="1"/>
    <col min="3847" max="3847" width="55.28515625" style="130" customWidth="1"/>
    <col min="3848" max="3848" width="26.42578125" style="130" customWidth="1"/>
    <col min="3849" max="3849" width="29.42578125" style="130" customWidth="1"/>
    <col min="3850" max="3850" width="6.5703125" style="130" customWidth="1"/>
    <col min="3851" max="3851" width="44.5703125" style="130" customWidth="1"/>
    <col min="3852" max="3852" width="37.7109375" style="130" customWidth="1"/>
    <col min="3853" max="3853" width="40.5703125" style="130" customWidth="1"/>
    <col min="3854" max="3854" width="8.7109375" style="130" customWidth="1"/>
    <col min="3855" max="3855" width="13.42578125" style="130" customWidth="1"/>
    <col min="3856" max="3856" width="12.42578125" style="130" customWidth="1"/>
    <col min="3857" max="3857" width="14.7109375" style="130" customWidth="1"/>
    <col min="3858" max="3858" width="15" style="130" customWidth="1"/>
    <col min="3859" max="3859" width="15.42578125" style="130" customWidth="1"/>
    <col min="3860" max="4096" width="9.28515625" style="130" customWidth="1"/>
    <col min="4097" max="4098" width="14.7109375" style="130" customWidth="1"/>
    <col min="4099" max="4099" width="39" style="130" customWidth="1"/>
    <col min="4100" max="4100" width="31.7109375" style="130" customWidth="1"/>
    <col min="4101" max="4101" width="19.5703125" style="130" customWidth="1"/>
    <col min="4102" max="4102" width="24.28515625" style="130" customWidth="1"/>
    <col min="4103" max="4103" width="55.28515625" style="130" customWidth="1"/>
    <col min="4104" max="4104" width="26.42578125" style="130" customWidth="1"/>
    <col min="4105" max="4105" width="29.42578125" style="130" customWidth="1"/>
    <col min="4106" max="4106" width="6.5703125" style="130" customWidth="1"/>
    <col min="4107" max="4107" width="44.5703125" style="130" customWidth="1"/>
    <col min="4108" max="4108" width="37.7109375" style="130" customWidth="1"/>
    <col min="4109" max="4109" width="40.5703125" style="130" customWidth="1"/>
    <col min="4110" max="4110" width="8.7109375" style="130" customWidth="1"/>
    <col min="4111" max="4111" width="13.42578125" style="130" customWidth="1"/>
    <col min="4112" max="4112" width="12.42578125" style="130" customWidth="1"/>
    <col min="4113" max="4113" width="14.7109375" style="130" customWidth="1"/>
    <col min="4114" max="4114" width="15" style="130" customWidth="1"/>
    <col min="4115" max="4115" width="15.42578125" style="130" customWidth="1"/>
    <col min="4116" max="4352" width="9.28515625" style="130" customWidth="1"/>
    <col min="4353" max="4354" width="14.7109375" style="130" customWidth="1"/>
    <col min="4355" max="4355" width="39" style="130" customWidth="1"/>
    <col min="4356" max="4356" width="31.7109375" style="130" customWidth="1"/>
    <col min="4357" max="4357" width="19.5703125" style="130" customWidth="1"/>
    <col min="4358" max="4358" width="24.28515625" style="130" customWidth="1"/>
    <col min="4359" max="4359" width="55.28515625" style="130" customWidth="1"/>
    <col min="4360" max="4360" width="26.42578125" style="130" customWidth="1"/>
    <col min="4361" max="4361" width="29.42578125" style="130" customWidth="1"/>
    <col min="4362" max="4362" width="6.5703125" style="130" customWidth="1"/>
    <col min="4363" max="4363" width="44.5703125" style="130" customWidth="1"/>
    <col min="4364" max="4364" width="37.7109375" style="130" customWidth="1"/>
    <col min="4365" max="4365" width="40.5703125" style="130" customWidth="1"/>
    <col min="4366" max="4366" width="8.7109375" style="130" customWidth="1"/>
    <col min="4367" max="4367" width="13.42578125" style="130" customWidth="1"/>
    <col min="4368" max="4368" width="12.42578125" style="130" customWidth="1"/>
    <col min="4369" max="4369" width="14.7109375" style="130" customWidth="1"/>
    <col min="4370" max="4370" width="15" style="130" customWidth="1"/>
    <col min="4371" max="4371" width="15.42578125" style="130" customWidth="1"/>
    <col min="4372" max="4608" width="9.28515625" style="130" customWidth="1"/>
    <col min="4609" max="4610" width="14.7109375" style="130" customWidth="1"/>
    <col min="4611" max="4611" width="39" style="130" customWidth="1"/>
    <col min="4612" max="4612" width="31.7109375" style="130" customWidth="1"/>
    <col min="4613" max="4613" width="19.5703125" style="130" customWidth="1"/>
    <col min="4614" max="4614" width="24.28515625" style="130" customWidth="1"/>
    <col min="4615" max="4615" width="55.28515625" style="130" customWidth="1"/>
    <col min="4616" max="4616" width="26.42578125" style="130" customWidth="1"/>
    <col min="4617" max="4617" width="29.42578125" style="130" customWidth="1"/>
    <col min="4618" max="4618" width="6.5703125" style="130" customWidth="1"/>
    <col min="4619" max="4619" width="44.5703125" style="130" customWidth="1"/>
    <col min="4620" max="4620" width="37.7109375" style="130" customWidth="1"/>
    <col min="4621" max="4621" width="40.5703125" style="130" customWidth="1"/>
    <col min="4622" max="4622" width="8.7109375" style="130" customWidth="1"/>
    <col min="4623" max="4623" width="13.42578125" style="130" customWidth="1"/>
    <col min="4624" max="4624" width="12.42578125" style="130" customWidth="1"/>
    <col min="4625" max="4625" width="14.7109375" style="130" customWidth="1"/>
    <col min="4626" max="4626" width="15" style="130" customWidth="1"/>
    <col min="4627" max="4627" width="15.42578125" style="130" customWidth="1"/>
    <col min="4628" max="4864" width="9.28515625" style="130" customWidth="1"/>
    <col min="4865" max="4866" width="14.7109375" style="130" customWidth="1"/>
    <col min="4867" max="4867" width="39" style="130" customWidth="1"/>
    <col min="4868" max="4868" width="31.7109375" style="130" customWidth="1"/>
    <col min="4869" max="4869" width="19.5703125" style="130" customWidth="1"/>
    <col min="4870" max="4870" width="24.28515625" style="130" customWidth="1"/>
    <col min="4871" max="4871" width="55.28515625" style="130" customWidth="1"/>
    <col min="4872" max="4872" width="26.42578125" style="130" customWidth="1"/>
    <col min="4873" max="4873" width="29.42578125" style="130" customWidth="1"/>
    <col min="4874" max="4874" width="6.5703125" style="130" customWidth="1"/>
    <col min="4875" max="4875" width="44.5703125" style="130" customWidth="1"/>
    <col min="4876" max="4876" width="37.7109375" style="130" customWidth="1"/>
    <col min="4877" max="4877" width="40.5703125" style="130" customWidth="1"/>
    <col min="4878" max="4878" width="8.7109375" style="130" customWidth="1"/>
    <col min="4879" max="4879" width="13.42578125" style="130" customWidth="1"/>
    <col min="4880" max="4880" width="12.42578125" style="130" customWidth="1"/>
    <col min="4881" max="4881" width="14.7109375" style="130" customWidth="1"/>
    <col min="4882" max="4882" width="15" style="130" customWidth="1"/>
    <col min="4883" max="4883" width="15.42578125" style="130" customWidth="1"/>
    <col min="4884" max="5120" width="9.28515625" style="130" customWidth="1"/>
    <col min="5121" max="5122" width="14.7109375" style="130" customWidth="1"/>
    <col min="5123" max="5123" width="39" style="130" customWidth="1"/>
    <col min="5124" max="5124" width="31.7109375" style="130" customWidth="1"/>
    <col min="5125" max="5125" width="19.5703125" style="130" customWidth="1"/>
    <col min="5126" max="5126" width="24.28515625" style="130" customWidth="1"/>
    <col min="5127" max="5127" width="55.28515625" style="130" customWidth="1"/>
    <col min="5128" max="5128" width="26.42578125" style="130" customWidth="1"/>
    <col min="5129" max="5129" width="29.42578125" style="130" customWidth="1"/>
    <col min="5130" max="5130" width="6.5703125" style="130" customWidth="1"/>
    <col min="5131" max="5131" width="44.5703125" style="130" customWidth="1"/>
    <col min="5132" max="5132" width="37.7109375" style="130" customWidth="1"/>
    <col min="5133" max="5133" width="40.5703125" style="130" customWidth="1"/>
    <col min="5134" max="5134" width="8.7109375" style="130" customWidth="1"/>
    <col min="5135" max="5135" width="13.42578125" style="130" customWidth="1"/>
    <col min="5136" max="5136" width="12.42578125" style="130" customWidth="1"/>
    <col min="5137" max="5137" width="14.7109375" style="130" customWidth="1"/>
    <col min="5138" max="5138" width="15" style="130" customWidth="1"/>
    <col min="5139" max="5139" width="15.42578125" style="130" customWidth="1"/>
    <col min="5140" max="5376" width="9.28515625" style="130" customWidth="1"/>
    <col min="5377" max="5378" width="14.7109375" style="130" customWidth="1"/>
    <col min="5379" max="5379" width="39" style="130" customWidth="1"/>
    <col min="5380" max="5380" width="31.7109375" style="130" customWidth="1"/>
    <col min="5381" max="5381" width="19.5703125" style="130" customWidth="1"/>
    <col min="5382" max="5382" width="24.28515625" style="130" customWidth="1"/>
    <col min="5383" max="5383" width="55.28515625" style="130" customWidth="1"/>
    <col min="5384" max="5384" width="26.42578125" style="130" customWidth="1"/>
    <col min="5385" max="5385" width="29.42578125" style="130" customWidth="1"/>
    <col min="5386" max="5386" width="6.5703125" style="130" customWidth="1"/>
    <col min="5387" max="5387" width="44.5703125" style="130" customWidth="1"/>
    <col min="5388" max="5388" width="37.7109375" style="130" customWidth="1"/>
    <col min="5389" max="5389" width="40.5703125" style="130" customWidth="1"/>
    <col min="5390" max="5390" width="8.7109375" style="130" customWidth="1"/>
    <col min="5391" max="5391" width="13.42578125" style="130" customWidth="1"/>
    <col min="5392" max="5392" width="12.42578125" style="130" customWidth="1"/>
    <col min="5393" max="5393" width="14.7109375" style="130" customWidth="1"/>
    <col min="5394" max="5394" width="15" style="130" customWidth="1"/>
    <col min="5395" max="5395" width="15.42578125" style="130" customWidth="1"/>
    <col min="5396" max="5632" width="9.28515625" style="130" customWidth="1"/>
    <col min="5633" max="5634" width="14.7109375" style="130" customWidth="1"/>
    <col min="5635" max="5635" width="39" style="130" customWidth="1"/>
    <col min="5636" max="5636" width="31.7109375" style="130" customWidth="1"/>
    <col min="5637" max="5637" width="19.5703125" style="130" customWidth="1"/>
    <col min="5638" max="5638" width="24.28515625" style="130" customWidth="1"/>
    <col min="5639" max="5639" width="55.28515625" style="130" customWidth="1"/>
    <col min="5640" max="5640" width="26.42578125" style="130" customWidth="1"/>
    <col min="5641" max="5641" width="29.42578125" style="130" customWidth="1"/>
    <col min="5642" max="5642" width="6.5703125" style="130" customWidth="1"/>
    <col min="5643" max="5643" width="44.5703125" style="130" customWidth="1"/>
    <col min="5644" max="5644" width="37.7109375" style="130" customWidth="1"/>
    <col min="5645" max="5645" width="40.5703125" style="130" customWidth="1"/>
    <col min="5646" max="5646" width="8.7109375" style="130" customWidth="1"/>
    <col min="5647" max="5647" width="13.42578125" style="130" customWidth="1"/>
    <col min="5648" max="5648" width="12.42578125" style="130" customWidth="1"/>
    <col min="5649" max="5649" width="14.7109375" style="130" customWidth="1"/>
    <col min="5650" max="5650" width="15" style="130" customWidth="1"/>
    <col min="5651" max="5651" width="15.42578125" style="130" customWidth="1"/>
    <col min="5652" max="5888" width="9.28515625" style="130" customWidth="1"/>
    <col min="5889" max="5890" width="14.7109375" style="130" customWidth="1"/>
    <col min="5891" max="5891" width="39" style="130" customWidth="1"/>
    <col min="5892" max="5892" width="31.7109375" style="130" customWidth="1"/>
    <col min="5893" max="5893" width="19.5703125" style="130" customWidth="1"/>
    <col min="5894" max="5894" width="24.28515625" style="130" customWidth="1"/>
    <col min="5895" max="5895" width="55.28515625" style="130" customWidth="1"/>
    <col min="5896" max="5896" width="26.42578125" style="130" customWidth="1"/>
    <col min="5897" max="5897" width="29.42578125" style="130" customWidth="1"/>
    <col min="5898" max="5898" width="6.5703125" style="130" customWidth="1"/>
    <col min="5899" max="5899" width="44.5703125" style="130" customWidth="1"/>
    <col min="5900" max="5900" width="37.7109375" style="130" customWidth="1"/>
    <col min="5901" max="5901" width="40.5703125" style="130" customWidth="1"/>
    <col min="5902" max="5902" width="8.7109375" style="130" customWidth="1"/>
    <col min="5903" max="5903" width="13.42578125" style="130" customWidth="1"/>
    <col min="5904" max="5904" width="12.42578125" style="130" customWidth="1"/>
    <col min="5905" max="5905" width="14.7109375" style="130" customWidth="1"/>
    <col min="5906" max="5906" width="15" style="130" customWidth="1"/>
    <col min="5907" max="5907" width="15.42578125" style="130" customWidth="1"/>
    <col min="5908" max="6144" width="9.28515625" style="130" customWidth="1"/>
    <col min="6145" max="6146" width="14.7109375" style="130" customWidth="1"/>
    <col min="6147" max="6147" width="39" style="130" customWidth="1"/>
    <col min="6148" max="6148" width="31.7109375" style="130" customWidth="1"/>
    <col min="6149" max="6149" width="19.5703125" style="130" customWidth="1"/>
    <col min="6150" max="6150" width="24.28515625" style="130" customWidth="1"/>
    <col min="6151" max="6151" width="55.28515625" style="130" customWidth="1"/>
    <col min="6152" max="6152" width="26.42578125" style="130" customWidth="1"/>
    <col min="6153" max="6153" width="29.42578125" style="130" customWidth="1"/>
    <col min="6154" max="6154" width="6.5703125" style="130" customWidth="1"/>
    <col min="6155" max="6155" width="44.5703125" style="130" customWidth="1"/>
    <col min="6156" max="6156" width="37.7109375" style="130" customWidth="1"/>
    <col min="6157" max="6157" width="40.5703125" style="130" customWidth="1"/>
    <col min="6158" max="6158" width="8.7109375" style="130" customWidth="1"/>
    <col min="6159" max="6159" width="13.42578125" style="130" customWidth="1"/>
    <col min="6160" max="6160" width="12.42578125" style="130" customWidth="1"/>
    <col min="6161" max="6161" width="14.7109375" style="130" customWidth="1"/>
    <col min="6162" max="6162" width="15" style="130" customWidth="1"/>
    <col min="6163" max="6163" width="15.42578125" style="130" customWidth="1"/>
    <col min="6164" max="6400" width="9.28515625" style="130" customWidth="1"/>
    <col min="6401" max="6402" width="14.7109375" style="130" customWidth="1"/>
    <col min="6403" max="6403" width="39" style="130" customWidth="1"/>
    <col min="6404" max="6404" width="31.7109375" style="130" customWidth="1"/>
    <col min="6405" max="6405" width="19.5703125" style="130" customWidth="1"/>
    <col min="6406" max="6406" width="24.28515625" style="130" customWidth="1"/>
    <col min="6407" max="6407" width="55.28515625" style="130" customWidth="1"/>
    <col min="6408" max="6408" width="26.42578125" style="130" customWidth="1"/>
    <col min="6409" max="6409" width="29.42578125" style="130" customWidth="1"/>
    <col min="6410" max="6410" width="6.5703125" style="130" customWidth="1"/>
    <col min="6411" max="6411" width="44.5703125" style="130" customWidth="1"/>
    <col min="6412" max="6412" width="37.7109375" style="130" customWidth="1"/>
    <col min="6413" max="6413" width="40.5703125" style="130" customWidth="1"/>
    <col min="6414" max="6414" width="8.7109375" style="130" customWidth="1"/>
    <col min="6415" max="6415" width="13.42578125" style="130" customWidth="1"/>
    <col min="6416" max="6416" width="12.42578125" style="130" customWidth="1"/>
    <col min="6417" max="6417" width="14.7109375" style="130" customWidth="1"/>
    <col min="6418" max="6418" width="15" style="130" customWidth="1"/>
    <col min="6419" max="6419" width="15.42578125" style="130" customWidth="1"/>
    <col min="6420" max="6656" width="9.28515625" style="130" customWidth="1"/>
    <col min="6657" max="6658" width="14.7109375" style="130" customWidth="1"/>
    <col min="6659" max="6659" width="39" style="130" customWidth="1"/>
    <col min="6660" max="6660" width="31.7109375" style="130" customWidth="1"/>
    <col min="6661" max="6661" width="19.5703125" style="130" customWidth="1"/>
    <col min="6662" max="6662" width="24.28515625" style="130" customWidth="1"/>
    <col min="6663" max="6663" width="55.28515625" style="130" customWidth="1"/>
    <col min="6664" max="6664" width="26.42578125" style="130" customWidth="1"/>
    <col min="6665" max="6665" width="29.42578125" style="130" customWidth="1"/>
    <col min="6666" max="6666" width="6.5703125" style="130" customWidth="1"/>
    <col min="6667" max="6667" width="44.5703125" style="130" customWidth="1"/>
    <col min="6668" max="6668" width="37.7109375" style="130" customWidth="1"/>
    <col min="6669" max="6669" width="40.5703125" style="130" customWidth="1"/>
    <col min="6670" max="6670" width="8.7109375" style="130" customWidth="1"/>
    <col min="6671" max="6671" width="13.42578125" style="130" customWidth="1"/>
    <col min="6672" max="6672" width="12.42578125" style="130" customWidth="1"/>
    <col min="6673" max="6673" width="14.7109375" style="130" customWidth="1"/>
    <col min="6674" max="6674" width="15" style="130" customWidth="1"/>
    <col min="6675" max="6675" width="15.42578125" style="130" customWidth="1"/>
    <col min="6676" max="6912" width="9.28515625" style="130" customWidth="1"/>
    <col min="6913" max="6914" width="14.7109375" style="130" customWidth="1"/>
    <col min="6915" max="6915" width="39" style="130" customWidth="1"/>
    <col min="6916" max="6916" width="31.7109375" style="130" customWidth="1"/>
    <col min="6917" max="6917" width="19.5703125" style="130" customWidth="1"/>
    <col min="6918" max="6918" width="24.28515625" style="130" customWidth="1"/>
    <col min="6919" max="6919" width="55.28515625" style="130" customWidth="1"/>
    <col min="6920" max="6920" width="26.42578125" style="130" customWidth="1"/>
    <col min="6921" max="6921" width="29.42578125" style="130" customWidth="1"/>
    <col min="6922" max="6922" width="6.5703125" style="130" customWidth="1"/>
    <col min="6923" max="6923" width="44.5703125" style="130" customWidth="1"/>
    <col min="6924" max="6924" width="37.7109375" style="130" customWidth="1"/>
    <col min="6925" max="6925" width="40.5703125" style="130" customWidth="1"/>
    <col min="6926" max="6926" width="8.7109375" style="130" customWidth="1"/>
    <col min="6927" max="6927" width="13.42578125" style="130" customWidth="1"/>
    <col min="6928" max="6928" width="12.42578125" style="130" customWidth="1"/>
    <col min="6929" max="6929" width="14.7109375" style="130" customWidth="1"/>
    <col min="6930" max="6930" width="15" style="130" customWidth="1"/>
    <col min="6931" max="6931" width="15.42578125" style="130" customWidth="1"/>
    <col min="6932" max="7168" width="9.28515625" style="130" customWidth="1"/>
    <col min="7169" max="7170" width="14.7109375" style="130" customWidth="1"/>
    <col min="7171" max="7171" width="39" style="130" customWidth="1"/>
    <col min="7172" max="7172" width="31.7109375" style="130" customWidth="1"/>
    <col min="7173" max="7173" width="19.5703125" style="130" customWidth="1"/>
    <col min="7174" max="7174" width="24.28515625" style="130" customWidth="1"/>
    <col min="7175" max="7175" width="55.28515625" style="130" customWidth="1"/>
    <col min="7176" max="7176" width="26.42578125" style="130" customWidth="1"/>
    <col min="7177" max="7177" width="29.42578125" style="130" customWidth="1"/>
    <col min="7178" max="7178" width="6.5703125" style="130" customWidth="1"/>
    <col min="7179" max="7179" width="44.5703125" style="130" customWidth="1"/>
    <col min="7180" max="7180" width="37.7109375" style="130" customWidth="1"/>
    <col min="7181" max="7181" width="40.5703125" style="130" customWidth="1"/>
    <col min="7182" max="7182" width="8.7109375" style="130" customWidth="1"/>
    <col min="7183" max="7183" width="13.42578125" style="130" customWidth="1"/>
    <col min="7184" max="7184" width="12.42578125" style="130" customWidth="1"/>
    <col min="7185" max="7185" width="14.7109375" style="130" customWidth="1"/>
    <col min="7186" max="7186" width="15" style="130" customWidth="1"/>
    <col min="7187" max="7187" width="15.42578125" style="130" customWidth="1"/>
    <col min="7188" max="7424" width="9.28515625" style="130" customWidth="1"/>
    <col min="7425" max="7426" width="14.7109375" style="130" customWidth="1"/>
    <col min="7427" max="7427" width="39" style="130" customWidth="1"/>
    <col min="7428" max="7428" width="31.7109375" style="130" customWidth="1"/>
    <col min="7429" max="7429" width="19.5703125" style="130" customWidth="1"/>
    <col min="7430" max="7430" width="24.28515625" style="130" customWidth="1"/>
    <col min="7431" max="7431" width="55.28515625" style="130" customWidth="1"/>
    <col min="7432" max="7432" width="26.42578125" style="130" customWidth="1"/>
    <col min="7433" max="7433" width="29.42578125" style="130" customWidth="1"/>
    <col min="7434" max="7434" width="6.5703125" style="130" customWidth="1"/>
    <col min="7435" max="7435" width="44.5703125" style="130" customWidth="1"/>
    <col min="7436" max="7436" width="37.7109375" style="130" customWidth="1"/>
    <col min="7437" max="7437" width="40.5703125" style="130" customWidth="1"/>
    <col min="7438" max="7438" width="8.7109375" style="130" customWidth="1"/>
    <col min="7439" max="7439" width="13.42578125" style="130" customWidth="1"/>
    <col min="7440" max="7440" width="12.42578125" style="130" customWidth="1"/>
    <col min="7441" max="7441" width="14.7109375" style="130" customWidth="1"/>
    <col min="7442" max="7442" width="15" style="130" customWidth="1"/>
    <col min="7443" max="7443" width="15.42578125" style="130" customWidth="1"/>
    <col min="7444" max="7680" width="9.28515625" style="130" customWidth="1"/>
    <col min="7681" max="7682" width="14.7109375" style="130" customWidth="1"/>
    <col min="7683" max="7683" width="39" style="130" customWidth="1"/>
    <col min="7684" max="7684" width="31.7109375" style="130" customWidth="1"/>
    <col min="7685" max="7685" width="19.5703125" style="130" customWidth="1"/>
    <col min="7686" max="7686" width="24.28515625" style="130" customWidth="1"/>
    <col min="7687" max="7687" width="55.28515625" style="130" customWidth="1"/>
    <col min="7688" max="7688" width="26.42578125" style="130" customWidth="1"/>
    <col min="7689" max="7689" width="29.42578125" style="130" customWidth="1"/>
    <col min="7690" max="7690" width="6.5703125" style="130" customWidth="1"/>
    <col min="7691" max="7691" width="44.5703125" style="130" customWidth="1"/>
    <col min="7692" max="7692" width="37.7109375" style="130" customWidth="1"/>
    <col min="7693" max="7693" width="40.5703125" style="130" customWidth="1"/>
    <col min="7694" max="7694" width="8.7109375" style="130" customWidth="1"/>
    <col min="7695" max="7695" width="13.42578125" style="130" customWidth="1"/>
    <col min="7696" max="7696" width="12.42578125" style="130" customWidth="1"/>
    <col min="7697" max="7697" width="14.7109375" style="130" customWidth="1"/>
    <col min="7698" max="7698" width="15" style="130" customWidth="1"/>
    <col min="7699" max="7699" width="15.42578125" style="130" customWidth="1"/>
    <col min="7700" max="7936" width="9.28515625" style="130" customWidth="1"/>
    <col min="7937" max="7938" width="14.7109375" style="130" customWidth="1"/>
    <col min="7939" max="7939" width="39" style="130" customWidth="1"/>
    <col min="7940" max="7940" width="31.7109375" style="130" customWidth="1"/>
    <col min="7941" max="7941" width="19.5703125" style="130" customWidth="1"/>
    <col min="7942" max="7942" width="24.28515625" style="130" customWidth="1"/>
    <col min="7943" max="7943" width="55.28515625" style="130" customWidth="1"/>
    <col min="7944" max="7944" width="26.42578125" style="130" customWidth="1"/>
    <col min="7945" max="7945" width="29.42578125" style="130" customWidth="1"/>
    <col min="7946" max="7946" width="6.5703125" style="130" customWidth="1"/>
    <col min="7947" max="7947" width="44.5703125" style="130" customWidth="1"/>
    <col min="7948" max="7948" width="37.7109375" style="130" customWidth="1"/>
    <col min="7949" max="7949" width="40.5703125" style="130" customWidth="1"/>
    <col min="7950" max="7950" width="8.7109375" style="130" customWidth="1"/>
    <col min="7951" max="7951" width="13.42578125" style="130" customWidth="1"/>
    <col min="7952" max="7952" width="12.42578125" style="130" customWidth="1"/>
    <col min="7953" max="7953" width="14.7109375" style="130" customWidth="1"/>
    <col min="7954" max="7954" width="15" style="130" customWidth="1"/>
    <col min="7955" max="7955" width="15.42578125" style="130" customWidth="1"/>
    <col min="7956" max="8192" width="9.28515625" style="130" customWidth="1"/>
    <col min="8193" max="8194" width="14.7109375" style="130" customWidth="1"/>
    <col min="8195" max="8195" width="39" style="130" customWidth="1"/>
    <col min="8196" max="8196" width="31.7109375" style="130" customWidth="1"/>
    <col min="8197" max="8197" width="19.5703125" style="130" customWidth="1"/>
    <col min="8198" max="8198" width="24.28515625" style="130" customWidth="1"/>
    <col min="8199" max="8199" width="55.28515625" style="130" customWidth="1"/>
    <col min="8200" max="8200" width="26.42578125" style="130" customWidth="1"/>
    <col min="8201" max="8201" width="29.42578125" style="130" customWidth="1"/>
    <col min="8202" max="8202" width="6.5703125" style="130" customWidth="1"/>
    <col min="8203" max="8203" width="44.5703125" style="130" customWidth="1"/>
    <col min="8204" max="8204" width="37.7109375" style="130" customWidth="1"/>
    <col min="8205" max="8205" width="40.5703125" style="130" customWidth="1"/>
    <col min="8206" max="8206" width="8.7109375" style="130" customWidth="1"/>
    <col min="8207" max="8207" width="13.42578125" style="130" customWidth="1"/>
    <col min="8208" max="8208" width="12.42578125" style="130" customWidth="1"/>
    <col min="8209" max="8209" width="14.7109375" style="130" customWidth="1"/>
    <col min="8210" max="8210" width="15" style="130" customWidth="1"/>
    <col min="8211" max="8211" width="15.42578125" style="130" customWidth="1"/>
    <col min="8212" max="8448" width="9.28515625" style="130" customWidth="1"/>
    <col min="8449" max="8450" width="14.7109375" style="130" customWidth="1"/>
    <col min="8451" max="8451" width="39" style="130" customWidth="1"/>
    <col min="8452" max="8452" width="31.7109375" style="130" customWidth="1"/>
    <col min="8453" max="8453" width="19.5703125" style="130" customWidth="1"/>
    <col min="8454" max="8454" width="24.28515625" style="130" customWidth="1"/>
    <col min="8455" max="8455" width="55.28515625" style="130" customWidth="1"/>
    <col min="8456" max="8456" width="26.42578125" style="130" customWidth="1"/>
    <col min="8457" max="8457" width="29.42578125" style="130" customWidth="1"/>
    <col min="8458" max="8458" width="6.5703125" style="130" customWidth="1"/>
    <col min="8459" max="8459" width="44.5703125" style="130" customWidth="1"/>
    <col min="8460" max="8460" width="37.7109375" style="130" customWidth="1"/>
    <col min="8461" max="8461" width="40.5703125" style="130" customWidth="1"/>
    <col min="8462" max="8462" width="8.7109375" style="130" customWidth="1"/>
    <col min="8463" max="8463" width="13.42578125" style="130" customWidth="1"/>
    <col min="8464" max="8464" width="12.42578125" style="130" customWidth="1"/>
    <col min="8465" max="8465" width="14.7109375" style="130" customWidth="1"/>
    <col min="8466" max="8466" width="15" style="130" customWidth="1"/>
    <col min="8467" max="8467" width="15.42578125" style="130" customWidth="1"/>
    <col min="8468" max="8704" width="9.28515625" style="130" customWidth="1"/>
    <col min="8705" max="8706" width="14.7109375" style="130" customWidth="1"/>
    <col min="8707" max="8707" width="39" style="130" customWidth="1"/>
    <col min="8708" max="8708" width="31.7109375" style="130" customWidth="1"/>
    <col min="8709" max="8709" width="19.5703125" style="130" customWidth="1"/>
    <col min="8710" max="8710" width="24.28515625" style="130" customWidth="1"/>
    <col min="8711" max="8711" width="55.28515625" style="130" customWidth="1"/>
    <col min="8712" max="8712" width="26.42578125" style="130" customWidth="1"/>
    <col min="8713" max="8713" width="29.42578125" style="130" customWidth="1"/>
    <col min="8714" max="8714" width="6.5703125" style="130" customWidth="1"/>
    <col min="8715" max="8715" width="44.5703125" style="130" customWidth="1"/>
    <col min="8716" max="8716" width="37.7109375" style="130" customWidth="1"/>
    <col min="8717" max="8717" width="40.5703125" style="130" customWidth="1"/>
    <col min="8718" max="8718" width="8.7109375" style="130" customWidth="1"/>
    <col min="8719" max="8719" width="13.42578125" style="130" customWidth="1"/>
    <col min="8720" max="8720" width="12.42578125" style="130" customWidth="1"/>
    <col min="8721" max="8721" width="14.7109375" style="130" customWidth="1"/>
    <col min="8722" max="8722" width="15" style="130" customWidth="1"/>
    <col min="8723" max="8723" width="15.42578125" style="130" customWidth="1"/>
    <col min="8724" max="8960" width="9.28515625" style="130" customWidth="1"/>
    <col min="8961" max="8962" width="14.7109375" style="130" customWidth="1"/>
    <col min="8963" max="8963" width="39" style="130" customWidth="1"/>
    <col min="8964" max="8964" width="31.7109375" style="130" customWidth="1"/>
    <col min="8965" max="8965" width="19.5703125" style="130" customWidth="1"/>
    <col min="8966" max="8966" width="24.28515625" style="130" customWidth="1"/>
    <col min="8967" max="8967" width="55.28515625" style="130" customWidth="1"/>
    <col min="8968" max="8968" width="26.42578125" style="130" customWidth="1"/>
    <col min="8969" max="8969" width="29.42578125" style="130" customWidth="1"/>
    <col min="8970" max="8970" width="6.5703125" style="130" customWidth="1"/>
    <col min="8971" max="8971" width="44.5703125" style="130" customWidth="1"/>
    <col min="8972" max="8972" width="37.7109375" style="130" customWidth="1"/>
    <col min="8973" max="8973" width="40.5703125" style="130" customWidth="1"/>
    <col min="8974" max="8974" width="8.7109375" style="130" customWidth="1"/>
    <col min="8975" max="8975" width="13.42578125" style="130" customWidth="1"/>
    <col min="8976" max="8976" width="12.42578125" style="130" customWidth="1"/>
    <col min="8977" max="8977" width="14.7109375" style="130" customWidth="1"/>
    <col min="8978" max="8978" width="15" style="130" customWidth="1"/>
    <col min="8979" max="8979" width="15.42578125" style="130" customWidth="1"/>
    <col min="8980" max="9216" width="9.28515625" style="130" customWidth="1"/>
    <col min="9217" max="9218" width="14.7109375" style="130" customWidth="1"/>
    <col min="9219" max="9219" width="39" style="130" customWidth="1"/>
    <col min="9220" max="9220" width="31.7109375" style="130" customWidth="1"/>
    <col min="9221" max="9221" width="19.5703125" style="130" customWidth="1"/>
    <col min="9222" max="9222" width="24.28515625" style="130" customWidth="1"/>
    <col min="9223" max="9223" width="55.28515625" style="130" customWidth="1"/>
    <col min="9224" max="9224" width="26.42578125" style="130" customWidth="1"/>
    <col min="9225" max="9225" width="29.42578125" style="130" customWidth="1"/>
    <col min="9226" max="9226" width="6.5703125" style="130" customWidth="1"/>
    <col min="9227" max="9227" width="44.5703125" style="130" customWidth="1"/>
    <col min="9228" max="9228" width="37.7109375" style="130" customWidth="1"/>
    <col min="9229" max="9229" width="40.5703125" style="130" customWidth="1"/>
    <col min="9230" max="9230" width="8.7109375" style="130" customWidth="1"/>
    <col min="9231" max="9231" width="13.42578125" style="130" customWidth="1"/>
    <col min="9232" max="9232" width="12.42578125" style="130" customWidth="1"/>
    <col min="9233" max="9233" width="14.7109375" style="130" customWidth="1"/>
    <col min="9234" max="9234" width="15" style="130" customWidth="1"/>
    <col min="9235" max="9235" width="15.42578125" style="130" customWidth="1"/>
    <col min="9236" max="9472" width="9.28515625" style="130" customWidth="1"/>
    <col min="9473" max="9474" width="14.7109375" style="130" customWidth="1"/>
    <col min="9475" max="9475" width="39" style="130" customWidth="1"/>
    <col min="9476" max="9476" width="31.7109375" style="130" customWidth="1"/>
    <col min="9477" max="9477" width="19.5703125" style="130" customWidth="1"/>
    <col min="9478" max="9478" width="24.28515625" style="130" customWidth="1"/>
    <col min="9479" max="9479" width="55.28515625" style="130" customWidth="1"/>
    <col min="9480" max="9480" width="26.42578125" style="130" customWidth="1"/>
    <col min="9481" max="9481" width="29.42578125" style="130" customWidth="1"/>
    <col min="9482" max="9482" width="6.5703125" style="130" customWidth="1"/>
    <col min="9483" max="9483" width="44.5703125" style="130" customWidth="1"/>
    <col min="9484" max="9484" width="37.7109375" style="130" customWidth="1"/>
    <col min="9485" max="9485" width="40.5703125" style="130" customWidth="1"/>
    <col min="9486" max="9486" width="8.7109375" style="130" customWidth="1"/>
    <col min="9487" max="9487" width="13.42578125" style="130" customWidth="1"/>
    <col min="9488" max="9488" width="12.42578125" style="130" customWidth="1"/>
    <col min="9489" max="9489" width="14.7109375" style="130" customWidth="1"/>
    <col min="9490" max="9490" width="15" style="130" customWidth="1"/>
    <col min="9491" max="9491" width="15.42578125" style="130" customWidth="1"/>
    <col min="9492" max="9728" width="9.28515625" style="130" customWidth="1"/>
    <col min="9729" max="9730" width="14.7109375" style="130" customWidth="1"/>
    <col min="9731" max="9731" width="39" style="130" customWidth="1"/>
    <col min="9732" max="9732" width="31.7109375" style="130" customWidth="1"/>
    <col min="9733" max="9733" width="19.5703125" style="130" customWidth="1"/>
    <col min="9734" max="9734" width="24.28515625" style="130" customWidth="1"/>
    <col min="9735" max="9735" width="55.28515625" style="130" customWidth="1"/>
    <col min="9736" max="9736" width="26.42578125" style="130" customWidth="1"/>
    <col min="9737" max="9737" width="29.42578125" style="130" customWidth="1"/>
    <col min="9738" max="9738" width="6.5703125" style="130" customWidth="1"/>
    <col min="9739" max="9739" width="44.5703125" style="130" customWidth="1"/>
    <col min="9740" max="9740" width="37.7109375" style="130" customWidth="1"/>
    <col min="9741" max="9741" width="40.5703125" style="130" customWidth="1"/>
    <col min="9742" max="9742" width="8.7109375" style="130" customWidth="1"/>
    <col min="9743" max="9743" width="13.42578125" style="130" customWidth="1"/>
    <col min="9744" max="9744" width="12.42578125" style="130" customWidth="1"/>
    <col min="9745" max="9745" width="14.7109375" style="130" customWidth="1"/>
    <col min="9746" max="9746" width="15" style="130" customWidth="1"/>
    <col min="9747" max="9747" width="15.42578125" style="130" customWidth="1"/>
    <col min="9748" max="9984" width="9.28515625" style="130" customWidth="1"/>
    <col min="9985" max="9986" width="14.7109375" style="130" customWidth="1"/>
    <col min="9987" max="9987" width="39" style="130" customWidth="1"/>
    <col min="9988" max="9988" width="31.7109375" style="130" customWidth="1"/>
    <col min="9989" max="9989" width="19.5703125" style="130" customWidth="1"/>
    <col min="9990" max="9990" width="24.28515625" style="130" customWidth="1"/>
    <col min="9991" max="9991" width="55.28515625" style="130" customWidth="1"/>
    <col min="9992" max="9992" width="26.42578125" style="130" customWidth="1"/>
    <col min="9993" max="9993" width="29.42578125" style="130" customWidth="1"/>
    <col min="9994" max="9994" width="6.5703125" style="130" customWidth="1"/>
    <col min="9995" max="9995" width="44.5703125" style="130" customWidth="1"/>
    <col min="9996" max="9996" width="37.7109375" style="130" customWidth="1"/>
    <col min="9997" max="9997" width="40.5703125" style="130" customWidth="1"/>
    <col min="9998" max="9998" width="8.7109375" style="130" customWidth="1"/>
    <col min="9999" max="9999" width="13.42578125" style="130" customWidth="1"/>
    <col min="10000" max="10000" width="12.42578125" style="130" customWidth="1"/>
    <col min="10001" max="10001" width="14.7109375" style="130" customWidth="1"/>
    <col min="10002" max="10002" width="15" style="130" customWidth="1"/>
    <col min="10003" max="10003" width="15.42578125" style="130" customWidth="1"/>
    <col min="10004" max="10240" width="9.28515625" style="130" customWidth="1"/>
    <col min="10241" max="10242" width="14.7109375" style="130" customWidth="1"/>
    <col min="10243" max="10243" width="39" style="130" customWidth="1"/>
    <col min="10244" max="10244" width="31.7109375" style="130" customWidth="1"/>
    <col min="10245" max="10245" width="19.5703125" style="130" customWidth="1"/>
    <col min="10246" max="10246" width="24.28515625" style="130" customWidth="1"/>
    <col min="10247" max="10247" width="55.28515625" style="130" customWidth="1"/>
    <col min="10248" max="10248" width="26.42578125" style="130" customWidth="1"/>
    <col min="10249" max="10249" width="29.42578125" style="130" customWidth="1"/>
    <col min="10250" max="10250" width="6.5703125" style="130" customWidth="1"/>
    <col min="10251" max="10251" width="44.5703125" style="130" customWidth="1"/>
    <col min="10252" max="10252" width="37.7109375" style="130" customWidth="1"/>
    <col min="10253" max="10253" width="40.5703125" style="130" customWidth="1"/>
    <col min="10254" max="10254" width="8.7109375" style="130" customWidth="1"/>
    <col min="10255" max="10255" width="13.42578125" style="130" customWidth="1"/>
    <col min="10256" max="10256" width="12.42578125" style="130" customWidth="1"/>
    <col min="10257" max="10257" width="14.7109375" style="130" customWidth="1"/>
    <col min="10258" max="10258" width="15" style="130" customWidth="1"/>
    <col min="10259" max="10259" width="15.42578125" style="130" customWidth="1"/>
    <col min="10260" max="10496" width="9.28515625" style="130" customWidth="1"/>
    <col min="10497" max="10498" width="14.7109375" style="130" customWidth="1"/>
    <col min="10499" max="10499" width="39" style="130" customWidth="1"/>
    <col min="10500" max="10500" width="31.7109375" style="130" customWidth="1"/>
    <col min="10501" max="10501" width="19.5703125" style="130" customWidth="1"/>
    <col min="10502" max="10502" width="24.28515625" style="130" customWidth="1"/>
    <col min="10503" max="10503" width="55.28515625" style="130" customWidth="1"/>
    <col min="10504" max="10504" width="26.42578125" style="130" customWidth="1"/>
    <col min="10505" max="10505" width="29.42578125" style="130" customWidth="1"/>
    <col min="10506" max="10506" width="6.5703125" style="130" customWidth="1"/>
    <col min="10507" max="10507" width="44.5703125" style="130" customWidth="1"/>
    <col min="10508" max="10508" width="37.7109375" style="130" customWidth="1"/>
    <col min="10509" max="10509" width="40.5703125" style="130" customWidth="1"/>
    <col min="10510" max="10510" width="8.7109375" style="130" customWidth="1"/>
    <col min="10511" max="10511" width="13.42578125" style="130" customWidth="1"/>
    <col min="10512" max="10512" width="12.42578125" style="130" customWidth="1"/>
    <col min="10513" max="10513" width="14.7109375" style="130" customWidth="1"/>
    <col min="10514" max="10514" width="15" style="130" customWidth="1"/>
    <col min="10515" max="10515" width="15.42578125" style="130" customWidth="1"/>
    <col min="10516" max="10752" width="9.28515625" style="130" customWidth="1"/>
    <col min="10753" max="10754" width="14.7109375" style="130" customWidth="1"/>
    <col min="10755" max="10755" width="39" style="130" customWidth="1"/>
    <col min="10756" max="10756" width="31.7109375" style="130" customWidth="1"/>
    <col min="10757" max="10757" width="19.5703125" style="130" customWidth="1"/>
    <col min="10758" max="10758" width="24.28515625" style="130" customWidth="1"/>
    <col min="10759" max="10759" width="55.28515625" style="130" customWidth="1"/>
    <col min="10760" max="10760" width="26.42578125" style="130" customWidth="1"/>
    <col min="10761" max="10761" width="29.42578125" style="130" customWidth="1"/>
    <col min="10762" max="10762" width="6.5703125" style="130" customWidth="1"/>
    <col min="10763" max="10763" width="44.5703125" style="130" customWidth="1"/>
    <col min="10764" max="10764" width="37.7109375" style="130" customWidth="1"/>
    <col min="10765" max="10765" width="40.5703125" style="130" customWidth="1"/>
    <col min="10766" max="10766" width="8.7109375" style="130" customWidth="1"/>
    <col min="10767" max="10767" width="13.42578125" style="130" customWidth="1"/>
    <col min="10768" max="10768" width="12.42578125" style="130" customWidth="1"/>
    <col min="10769" max="10769" width="14.7109375" style="130" customWidth="1"/>
    <col min="10770" max="10770" width="15" style="130" customWidth="1"/>
    <col min="10771" max="10771" width="15.42578125" style="130" customWidth="1"/>
    <col min="10772" max="11008" width="9.28515625" style="130" customWidth="1"/>
    <col min="11009" max="11010" width="14.7109375" style="130" customWidth="1"/>
    <col min="11011" max="11011" width="39" style="130" customWidth="1"/>
    <col min="11012" max="11012" width="31.7109375" style="130" customWidth="1"/>
    <col min="11013" max="11013" width="19.5703125" style="130" customWidth="1"/>
    <col min="11014" max="11014" width="24.28515625" style="130" customWidth="1"/>
    <col min="11015" max="11015" width="55.28515625" style="130" customWidth="1"/>
    <col min="11016" max="11016" width="26.42578125" style="130" customWidth="1"/>
    <col min="11017" max="11017" width="29.42578125" style="130" customWidth="1"/>
    <col min="11018" max="11018" width="6.5703125" style="130" customWidth="1"/>
    <col min="11019" max="11019" width="44.5703125" style="130" customWidth="1"/>
    <col min="11020" max="11020" width="37.7109375" style="130" customWidth="1"/>
    <col min="11021" max="11021" width="40.5703125" style="130" customWidth="1"/>
    <col min="11022" max="11022" width="8.7109375" style="130" customWidth="1"/>
    <col min="11023" max="11023" width="13.42578125" style="130" customWidth="1"/>
    <col min="11024" max="11024" width="12.42578125" style="130" customWidth="1"/>
    <col min="11025" max="11025" width="14.7109375" style="130" customWidth="1"/>
    <col min="11026" max="11026" width="15" style="130" customWidth="1"/>
    <col min="11027" max="11027" width="15.42578125" style="130" customWidth="1"/>
    <col min="11028" max="11264" width="9.28515625" style="130" customWidth="1"/>
    <col min="11265" max="11266" width="14.7109375" style="130" customWidth="1"/>
    <col min="11267" max="11267" width="39" style="130" customWidth="1"/>
    <col min="11268" max="11268" width="31.7109375" style="130" customWidth="1"/>
    <col min="11269" max="11269" width="19.5703125" style="130" customWidth="1"/>
    <col min="11270" max="11270" width="24.28515625" style="130" customWidth="1"/>
    <col min="11271" max="11271" width="55.28515625" style="130" customWidth="1"/>
    <col min="11272" max="11272" width="26.42578125" style="130" customWidth="1"/>
    <col min="11273" max="11273" width="29.42578125" style="130" customWidth="1"/>
    <col min="11274" max="11274" width="6.5703125" style="130" customWidth="1"/>
    <col min="11275" max="11275" width="44.5703125" style="130" customWidth="1"/>
    <col min="11276" max="11276" width="37.7109375" style="130" customWidth="1"/>
    <col min="11277" max="11277" width="40.5703125" style="130" customWidth="1"/>
    <col min="11278" max="11278" width="8.7109375" style="130" customWidth="1"/>
    <col min="11279" max="11279" width="13.42578125" style="130" customWidth="1"/>
    <col min="11280" max="11280" width="12.42578125" style="130" customWidth="1"/>
    <col min="11281" max="11281" width="14.7109375" style="130" customWidth="1"/>
    <col min="11282" max="11282" width="15" style="130" customWidth="1"/>
    <col min="11283" max="11283" width="15.42578125" style="130" customWidth="1"/>
    <col min="11284" max="11520" width="9.28515625" style="130" customWidth="1"/>
    <col min="11521" max="11522" width="14.7109375" style="130" customWidth="1"/>
    <col min="11523" max="11523" width="39" style="130" customWidth="1"/>
    <col min="11524" max="11524" width="31.7109375" style="130" customWidth="1"/>
    <col min="11525" max="11525" width="19.5703125" style="130" customWidth="1"/>
    <col min="11526" max="11526" width="24.28515625" style="130" customWidth="1"/>
    <col min="11527" max="11527" width="55.28515625" style="130" customWidth="1"/>
    <col min="11528" max="11528" width="26.42578125" style="130" customWidth="1"/>
    <col min="11529" max="11529" width="29.42578125" style="130" customWidth="1"/>
    <col min="11530" max="11530" width="6.5703125" style="130" customWidth="1"/>
    <col min="11531" max="11531" width="44.5703125" style="130" customWidth="1"/>
    <col min="11532" max="11532" width="37.7109375" style="130" customWidth="1"/>
    <col min="11533" max="11533" width="40.5703125" style="130" customWidth="1"/>
    <col min="11534" max="11534" width="8.7109375" style="130" customWidth="1"/>
    <col min="11535" max="11535" width="13.42578125" style="130" customWidth="1"/>
    <col min="11536" max="11536" width="12.42578125" style="130" customWidth="1"/>
    <col min="11537" max="11537" width="14.7109375" style="130" customWidth="1"/>
    <col min="11538" max="11538" width="15" style="130" customWidth="1"/>
    <col min="11539" max="11539" width="15.42578125" style="130" customWidth="1"/>
    <col min="11540" max="11776" width="9.28515625" style="130" customWidth="1"/>
    <col min="11777" max="11778" width="14.7109375" style="130" customWidth="1"/>
    <col min="11779" max="11779" width="39" style="130" customWidth="1"/>
    <col min="11780" max="11780" width="31.7109375" style="130" customWidth="1"/>
    <col min="11781" max="11781" width="19.5703125" style="130" customWidth="1"/>
    <col min="11782" max="11782" width="24.28515625" style="130" customWidth="1"/>
    <col min="11783" max="11783" width="55.28515625" style="130" customWidth="1"/>
    <col min="11784" max="11784" width="26.42578125" style="130" customWidth="1"/>
    <col min="11785" max="11785" width="29.42578125" style="130" customWidth="1"/>
    <col min="11786" max="11786" width="6.5703125" style="130" customWidth="1"/>
    <col min="11787" max="11787" width="44.5703125" style="130" customWidth="1"/>
    <col min="11788" max="11788" width="37.7109375" style="130" customWidth="1"/>
    <col min="11789" max="11789" width="40.5703125" style="130" customWidth="1"/>
    <col min="11790" max="11790" width="8.7109375" style="130" customWidth="1"/>
    <col min="11791" max="11791" width="13.42578125" style="130" customWidth="1"/>
    <col min="11792" max="11792" width="12.42578125" style="130" customWidth="1"/>
    <col min="11793" max="11793" width="14.7109375" style="130" customWidth="1"/>
    <col min="11794" max="11794" width="15" style="130" customWidth="1"/>
    <col min="11795" max="11795" width="15.42578125" style="130" customWidth="1"/>
    <col min="11796" max="12032" width="9.28515625" style="130" customWidth="1"/>
    <col min="12033" max="12034" width="14.7109375" style="130" customWidth="1"/>
    <col min="12035" max="12035" width="39" style="130" customWidth="1"/>
    <col min="12036" max="12036" width="31.7109375" style="130" customWidth="1"/>
    <col min="12037" max="12037" width="19.5703125" style="130" customWidth="1"/>
    <col min="12038" max="12038" width="24.28515625" style="130" customWidth="1"/>
    <col min="12039" max="12039" width="55.28515625" style="130" customWidth="1"/>
    <col min="12040" max="12040" width="26.42578125" style="130" customWidth="1"/>
    <col min="12041" max="12041" width="29.42578125" style="130" customWidth="1"/>
    <col min="12042" max="12042" width="6.5703125" style="130" customWidth="1"/>
    <col min="12043" max="12043" width="44.5703125" style="130" customWidth="1"/>
    <col min="12044" max="12044" width="37.7109375" style="130" customWidth="1"/>
    <col min="12045" max="12045" width="40.5703125" style="130" customWidth="1"/>
    <col min="12046" max="12046" width="8.7109375" style="130" customWidth="1"/>
    <col min="12047" max="12047" width="13.42578125" style="130" customWidth="1"/>
    <col min="12048" max="12048" width="12.42578125" style="130" customWidth="1"/>
    <col min="12049" max="12049" width="14.7109375" style="130" customWidth="1"/>
    <col min="12050" max="12050" width="15" style="130" customWidth="1"/>
    <col min="12051" max="12051" width="15.42578125" style="130" customWidth="1"/>
    <col min="12052" max="12288" width="9.28515625" style="130" customWidth="1"/>
    <col min="12289" max="12290" width="14.7109375" style="130" customWidth="1"/>
    <col min="12291" max="12291" width="39" style="130" customWidth="1"/>
    <col min="12292" max="12292" width="31.7109375" style="130" customWidth="1"/>
    <col min="12293" max="12293" width="19.5703125" style="130" customWidth="1"/>
    <col min="12294" max="12294" width="24.28515625" style="130" customWidth="1"/>
    <col min="12295" max="12295" width="55.28515625" style="130" customWidth="1"/>
    <col min="12296" max="12296" width="26.42578125" style="130" customWidth="1"/>
    <col min="12297" max="12297" width="29.42578125" style="130" customWidth="1"/>
    <col min="12298" max="12298" width="6.5703125" style="130" customWidth="1"/>
    <col min="12299" max="12299" width="44.5703125" style="130" customWidth="1"/>
    <col min="12300" max="12300" width="37.7109375" style="130" customWidth="1"/>
    <col min="12301" max="12301" width="40.5703125" style="130" customWidth="1"/>
    <col min="12302" max="12302" width="8.7109375" style="130" customWidth="1"/>
    <col min="12303" max="12303" width="13.42578125" style="130" customWidth="1"/>
    <col min="12304" max="12304" width="12.42578125" style="130" customWidth="1"/>
    <col min="12305" max="12305" width="14.7109375" style="130" customWidth="1"/>
    <col min="12306" max="12306" width="15" style="130" customWidth="1"/>
    <col min="12307" max="12307" width="15.42578125" style="130" customWidth="1"/>
    <col min="12308" max="12544" width="9.28515625" style="130" customWidth="1"/>
    <col min="12545" max="12546" width="14.7109375" style="130" customWidth="1"/>
    <col min="12547" max="12547" width="39" style="130" customWidth="1"/>
    <col min="12548" max="12548" width="31.7109375" style="130" customWidth="1"/>
    <col min="12549" max="12549" width="19.5703125" style="130" customWidth="1"/>
    <col min="12550" max="12550" width="24.28515625" style="130" customWidth="1"/>
    <col min="12551" max="12551" width="55.28515625" style="130" customWidth="1"/>
    <col min="12552" max="12552" width="26.42578125" style="130" customWidth="1"/>
    <col min="12553" max="12553" width="29.42578125" style="130" customWidth="1"/>
    <col min="12554" max="12554" width="6.5703125" style="130" customWidth="1"/>
    <col min="12555" max="12555" width="44.5703125" style="130" customWidth="1"/>
    <col min="12556" max="12556" width="37.7109375" style="130" customWidth="1"/>
    <col min="12557" max="12557" width="40.5703125" style="130" customWidth="1"/>
    <col min="12558" max="12558" width="8.7109375" style="130" customWidth="1"/>
    <col min="12559" max="12559" width="13.42578125" style="130" customWidth="1"/>
    <col min="12560" max="12560" width="12.42578125" style="130" customWidth="1"/>
    <col min="12561" max="12561" width="14.7109375" style="130" customWidth="1"/>
    <col min="12562" max="12562" width="15" style="130" customWidth="1"/>
    <col min="12563" max="12563" width="15.42578125" style="130" customWidth="1"/>
    <col min="12564" max="12800" width="9.28515625" style="130" customWidth="1"/>
    <col min="12801" max="12802" width="14.7109375" style="130" customWidth="1"/>
    <col min="12803" max="12803" width="39" style="130" customWidth="1"/>
    <col min="12804" max="12804" width="31.7109375" style="130" customWidth="1"/>
    <col min="12805" max="12805" width="19.5703125" style="130" customWidth="1"/>
    <col min="12806" max="12806" width="24.28515625" style="130" customWidth="1"/>
    <col min="12807" max="12807" width="55.28515625" style="130" customWidth="1"/>
    <col min="12808" max="12808" width="26.42578125" style="130" customWidth="1"/>
    <col min="12809" max="12809" width="29.42578125" style="130" customWidth="1"/>
    <col min="12810" max="12810" width="6.5703125" style="130" customWidth="1"/>
    <col min="12811" max="12811" width="44.5703125" style="130" customWidth="1"/>
    <col min="12812" max="12812" width="37.7109375" style="130" customWidth="1"/>
    <col min="12813" max="12813" width="40.5703125" style="130" customWidth="1"/>
    <col min="12814" max="12814" width="8.7109375" style="130" customWidth="1"/>
    <col min="12815" max="12815" width="13.42578125" style="130" customWidth="1"/>
    <col min="12816" max="12816" width="12.42578125" style="130" customWidth="1"/>
    <col min="12817" max="12817" width="14.7109375" style="130" customWidth="1"/>
    <col min="12818" max="12818" width="15" style="130" customWidth="1"/>
    <col min="12819" max="12819" width="15.42578125" style="130" customWidth="1"/>
    <col min="12820" max="13056" width="9.28515625" style="130" customWidth="1"/>
    <col min="13057" max="13058" width="14.7109375" style="130" customWidth="1"/>
    <col min="13059" max="13059" width="39" style="130" customWidth="1"/>
    <col min="13060" max="13060" width="31.7109375" style="130" customWidth="1"/>
    <col min="13061" max="13061" width="19.5703125" style="130" customWidth="1"/>
    <col min="13062" max="13062" width="24.28515625" style="130" customWidth="1"/>
    <col min="13063" max="13063" width="55.28515625" style="130" customWidth="1"/>
    <col min="13064" max="13064" width="26.42578125" style="130" customWidth="1"/>
    <col min="13065" max="13065" width="29.42578125" style="130" customWidth="1"/>
    <col min="13066" max="13066" width="6.5703125" style="130" customWidth="1"/>
    <col min="13067" max="13067" width="44.5703125" style="130" customWidth="1"/>
    <col min="13068" max="13068" width="37.7109375" style="130" customWidth="1"/>
    <col min="13069" max="13069" width="40.5703125" style="130" customWidth="1"/>
    <col min="13070" max="13070" width="8.7109375" style="130" customWidth="1"/>
    <col min="13071" max="13071" width="13.42578125" style="130" customWidth="1"/>
    <col min="13072" max="13072" width="12.42578125" style="130" customWidth="1"/>
    <col min="13073" max="13073" width="14.7109375" style="130" customWidth="1"/>
    <col min="13074" max="13074" width="15" style="130" customWidth="1"/>
    <col min="13075" max="13075" width="15.42578125" style="130" customWidth="1"/>
    <col min="13076" max="13312" width="9.28515625" style="130" customWidth="1"/>
    <col min="13313" max="13314" width="14.7109375" style="130" customWidth="1"/>
    <col min="13315" max="13315" width="39" style="130" customWidth="1"/>
    <col min="13316" max="13316" width="31.7109375" style="130" customWidth="1"/>
    <col min="13317" max="13317" width="19.5703125" style="130" customWidth="1"/>
    <col min="13318" max="13318" width="24.28515625" style="130" customWidth="1"/>
    <col min="13319" max="13319" width="55.28515625" style="130" customWidth="1"/>
    <col min="13320" max="13320" width="26.42578125" style="130" customWidth="1"/>
    <col min="13321" max="13321" width="29.42578125" style="130" customWidth="1"/>
    <col min="13322" max="13322" width="6.5703125" style="130" customWidth="1"/>
    <col min="13323" max="13323" width="44.5703125" style="130" customWidth="1"/>
    <col min="13324" max="13324" width="37.7109375" style="130" customWidth="1"/>
    <col min="13325" max="13325" width="40.5703125" style="130" customWidth="1"/>
    <col min="13326" max="13326" width="8.7109375" style="130" customWidth="1"/>
    <col min="13327" max="13327" width="13.42578125" style="130" customWidth="1"/>
    <col min="13328" max="13328" width="12.42578125" style="130" customWidth="1"/>
    <col min="13329" max="13329" width="14.7109375" style="130" customWidth="1"/>
    <col min="13330" max="13330" width="15" style="130" customWidth="1"/>
    <col min="13331" max="13331" width="15.42578125" style="130" customWidth="1"/>
    <col min="13332" max="13568" width="9.28515625" style="130" customWidth="1"/>
    <col min="13569" max="13570" width="14.7109375" style="130" customWidth="1"/>
    <col min="13571" max="13571" width="39" style="130" customWidth="1"/>
    <col min="13572" max="13572" width="31.7109375" style="130" customWidth="1"/>
    <col min="13573" max="13573" width="19.5703125" style="130" customWidth="1"/>
    <col min="13574" max="13574" width="24.28515625" style="130" customWidth="1"/>
    <col min="13575" max="13575" width="55.28515625" style="130" customWidth="1"/>
    <col min="13576" max="13576" width="26.42578125" style="130" customWidth="1"/>
    <col min="13577" max="13577" width="29.42578125" style="130" customWidth="1"/>
    <col min="13578" max="13578" width="6.5703125" style="130" customWidth="1"/>
    <col min="13579" max="13579" width="44.5703125" style="130" customWidth="1"/>
    <col min="13580" max="13580" width="37.7109375" style="130" customWidth="1"/>
    <col min="13581" max="13581" width="40.5703125" style="130" customWidth="1"/>
    <col min="13582" max="13582" width="8.7109375" style="130" customWidth="1"/>
    <col min="13583" max="13583" width="13.42578125" style="130" customWidth="1"/>
    <col min="13584" max="13584" width="12.42578125" style="130" customWidth="1"/>
    <col min="13585" max="13585" width="14.7109375" style="130" customWidth="1"/>
    <col min="13586" max="13586" width="15" style="130" customWidth="1"/>
    <col min="13587" max="13587" width="15.42578125" style="130" customWidth="1"/>
    <col min="13588" max="13824" width="9.28515625" style="130" customWidth="1"/>
    <col min="13825" max="13826" width="14.7109375" style="130" customWidth="1"/>
    <col min="13827" max="13827" width="39" style="130" customWidth="1"/>
    <col min="13828" max="13828" width="31.7109375" style="130" customWidth="1"/>
    <col min="13829" max="13829" width="19.5703125" style="130" customWidth="1"/>
    <col min="13830" max="13830" width="24.28515625" style="130" customWidth="1"/>
    <col min="13831" max="13831" width="55.28515625" style="130" customWidth="1"/>
    <col min="13832" max="13832" width="26.42578125" style="130" customWidth="1"/>
    <col min="13833" max="13833" width="29.42578125" style="130" customWidth="1"/>
    <col min="13834" max="13834" width="6.5703125" style="130" customWidth="1"/>
    <col min="13835" max="13835" width="44.5703125" style="130" customWidth="1"/>
    <col min="13836" max="13836" width="37.7109375" style="130" customWidth="1"/>
    <col min="13837" max="13837" width="40.5703125" style="130" customWidth="1"/>
    <col min="13838" max="13838" width="8.7109375" style="130" customWidth="1"/>
    <col min="13839" max="13839" width="13.42578125" style="130" customWidth="1"/>
    <col min="13840" max="13840" width="12.42578125" style="130" customWidth="1"/>
    <col min="13841" max="13841" width="14.7109375" style="130" customWidth="1"/>
    <col min="13842" max="13842" width="15" style="130" customWidth="1"/>
    <col min="13843" max="13843" width="15.42578125" style="130" customWidth="1"/>
    <col min="13844" max="14080" width="9.28515625" style="130" customWidth="1"/>
    <col min="14081" max="14082" width="14.7109375" style="130" customWidth="1"/>
    <col min="14083" max="14083" width="39" style="130" customWidth="1"/>
    <col min="14084" max="14084" width="31.7109375" style="130" customWidth="1"/>
    <col min="14085" max="14085" width="19.5703125" style="130" customWidth="1"/>
    <col min="14086" max="14086" width="24.28515625" style="130" customWidth="1"/>
    <col min="14087" max="14087" width="55.28515625" style="130" customWidth="1"/>
    <col min="14088" max="14088" width="26.42578125" style="130" customWidth="1"/>
    <col min="14089" max="14089" width="29.42578125" style="130" customWidth="1"/>
    <col min="14090" max="14090" width="6.5703125" style="130" customWidth="1"/>
    <col min="14091" max="14091" width="44.5703125" style="130" customWidth="1"/>
    <col min="14092" max="14092" width="37.7109375" style="130" customWidth="1"/>
    <col min="14093" max="14093" width="40.5703125" style="130" customWidth="1"/>
    <col min="14094" max="14094" width="8.7109375" style="130" customWidth="1"/>
    <col min="14095" max="14095" width="13.42578125" style="130" customWidth="1"/>
    <col min="14096" max="14096" width="12.42578125" style="130" customWidth="1"/>
    <col min="14097" max="14097" width="14.7109375" style="130" customWidth="1"/>
    <col min="14098" max="14098" width="15" style="130" customWidth="1"/>
    <col min="14099" max="14099" width="15.42578125" style="130" customWidth="1"/>
    <col min="14100" max="14336" width="9.28515625" style="130" customWidth="1"/>
    <col min="14337" max="14338" width="14.7109375" style="130" customWidth="1"/>
    <col min="14339" max="14339" width="39" style="130" customWidth="1"/>
    <col min="14340" max="14340" width="31.7109375" style="130" customWidth="1"/>
    <col min="14341" max="14341" width="19.5703125" style="130" customWidth="1"/>
    <col min="14342" max="14342" width="24.28515625" style="130" customWidth="1"/>
    <col min="14343" max="14343" width="55.28515625" style="130" customWidth="1"/>
    <col min="14344" max="14344" width="26.42578125" style="130" customWidth="1"/>
    <col min="14345" max="14345" width="29.42578125" style="130" customWidth="1"/>
    <col min="14346" max="14346" width="6.5703125" style="130" customWidth="1"/>
    <col min="14347" max="14347" width="44.5703125" style="130" customWidth="1"/>
    <col min="14348" max="14348" width="37.7109375" style="130" customWidth="1"/>
    <col min="14349" max="14349" width="40.5703125" style="130" customWidth="1"/>
    <col min="14350" max="14350" width="8.7109375" style="130" customWidth="1"/>
    <col min="14351" max="14351" width="13.42578125" style="130" customWidth="1"/>
    <col min="14352" max="14352" width="12.42578125" style="130" customWidth="1"/>
    <col min="14353" max="14353" width="14.7109375" style="130" customWidth="1"/>
    <col min="14354" max="14354" width="15" style="130" customWidth="1"/>
    <col min="14355" max="14355" width="15.42578125" style="130" customWidth="1"/>
    <col min="14356" max="14592" width="9.28515625" style="130" customWidth="1"/>
    <col min="14593" max="14594" width="14.7109375" style="130" customWidth="1"/>
    <col min="14595" max="14595" width="39" style="130" customWidth="1"/>
    <col min="14596" max="14596" width="31.7109375" style="130" customWidth="1"/>
    <col min="14597" max="14597" width="19.5703125" style="130" customWidth="1"/>
    <col min="14598" max="14598" width="24.28515625" style="130" customWidth="1"/>
    <col min="14599" max="14599" width="55.28515625" style="130" customWidth="1"/>
    <col min="14600" max="14600" width="26.42578125" style="130" customWidth="1"/>
    <col min="14601" max="14601" width="29.42578125" style="130" customWidth="1"/>
    <col min="14602" max="14602" width="6.5703125" style="130" customWidth="1"/>
    <col min="14603" max="14603" width="44.5703125" style="130" customWidth="1"/>
    <col min="14604" max="14604" width="37.7109375" style="130" customWidth="1"/>
    <col min="14605" max="14605" width="40.5703125" style="130" customWidth="1"/>
    <col min="14606" max="14606" width="8.7109375" style="130" customWidth="1"/>
    <col min="14607" max="14607" width="13.42578125" style="130" customWidth="1"/>
    <col min="14608" max="14608" width="12.42578125" style="130" customWidth="1"/>
    <col min="14609" max="14609" width="14.7109375" style="130" customWidth="1"/>
    <col min="14610" max="14610" width="15" style="130" customWidth="1"/>
    <col min="14611" max="14611" width="15.42578125" style="130" customWidth="1"/>
    <col min="14612" max="14848" width="9.28515625" style="130" customWidth="1"/>
    <col min="14849" max="14850" width="14.7109375" style="130" customWidth="1"/>
    <col min="14851" max="14851" width="39" style="130" customWidth="1"/>
    <col min="14852" max="14852" width="31.7109375" style="130" customWidth="1"/>
    <col min="14853" max="14853" width="19.5703125" style="130" customWidth="1"/>
    <col min="14854" max="14854" width="24.28515625" style="130" customWidth="1"/>
    <col min="14855" max="14855" width="55.28515625" style="130" customWidth="1"/>
    <col min="14856" max="14856" width="26.42578125" style="130" customWidth="1"/>
    <col min="14857" max="14857" width="29.42578125" style="130" customWidth="1"/>
    <col min="14858" max="14858" width="6.5703125" style="130" customWidth="1"/>
    <col min="14859" max="14859" width="44.5703125" style="130" customWidth="1"/>
    <col min="14860" max="14860" width="37.7109375" style="130" customWidth="1"/>
    <col min="14861" max="14861" width="40.5703125" style="130" customWidth="1"/>
    <col min="14862" max="14862" width="8.7109375" style="130" customWidth="1"/>
    <col min="14863" max="14863" width="13.42578125" style="130" customWidth="1"/>
    <col min="14864" max="14864" width="12.42578125" style="130" customWidth="1"/>
    <col min="14865" max="14865" width="14.7109375" style="130" customWidth="1"/>
    <col min="14866" max="14866" width="15" style="130" customWidth="1"/>
    <col min="14867" max="14867" width="15.42578125" style="130" customWidth="1"/>
    <col min="14868" max="15104" width="9.28515625" style="130" customWidth="1"/>
    <col min="15105" max="15106" width="14.7109375" style="130" customWidth="1"/>
    <col min="15107" max="15107" width="39" style="130" customWidth="1"/>
    <col min="15108" max="15108" width="31.7109375" style="130" customWidth="1"/>
    <col min="15109" max="15109" width="19.5703125" style="130" customWidth="1"/>
    <col min="15110" max="15110" width="24.28515625" style="130" customWidth="1"/>
    <col min="15111" max="15111" width="55.28515625" style="130" customWidth="1"/>
    <col min="15112" max="15112" width="26.42578125" style="130" customWidth="1"/>
    <col min="15113" max="15113" width="29.42578125" style="130" customWidth="1"/>
    <col min="15114" max="15114" width="6.5703125" style="130" customWidth="1"/>
    <col min="15115" max="15115" width="44.5703125" style="130" customWidth="1"/>
    <col min="15116" max="15116" width="37.7109375" style="130" customWidth="1"/>
    <col min="15117" max="15117" width="40.5703125" style="130" customWidth="1"/>
    <col min="15118" max="15118" width="8.7109375" style="130" customWidth="1"/>
    <col min="15119" max="15119" width="13.42578125" style="130" customWidth="1"/>
    <col min="15120" max="15120" width="12.42578125" style="130" customWidth="1"/>
    <col min="15121" max="15121" width="14.7109375" style="130" customWidth="1"/>
    <col min="15122" max="15122" width="15" style="130" customWidth="1"/>
    <col min="15123" max="15123" width="15.42578125" style="130" customWidth="1"/>
    <col min="15124" max="15360" width="9.28515625" style="130" customWidth="1"/>
    <col min="15361" max="15362" width="14.7109375" style="130" customWidth="1"/>
    <col min="15363" max="15363" width="39" style="130" customWidth="1"/>
    <col min="15364" max="15364" width="31.7109375" style="130" customWidth="1"/>
    <col min="15365" max="15365" width="19.5703125" style="130" customWidth="1"/>
    <col min="15366" max="15366" width="24.28515625" style="130" customWidth="1"/>
    <col min="15367" max="15367" width="55.28515625" style="130" customWidth="1"/>
    <col min="15368" max="15368" width="26.42578125" style="130" customWidth="1"/>
    <col min="15369" max="15369" width="29.42578125" style="130" customWidth="1"/>
    <col min="15370" max="15370" width="6.5703125" style="130" customWidth="1"/>
    <col min="15371" max="15371" width="44.5703125" style="130" customWidth="1"/>
    <col min="15372" max="15372" width="37.7109375" style="130" customWidth="1"/>
    <col min="15373" max="15373" width="40.5703125" style="130" customWidth="1"/>
    <col min="15374" max="15374" width="8.7109375" style="130" customWidth="1"/>
    <col min="15375" max="15375" width="13.42578125" style="130" customWidth="1"/>
    <col min="15376" max="15376" width="12.42578125" style="130" customWidth="1"/>
    <col min="15377" max="15377" width="14.7109375" style="130" customWidth="1"/>
    <col min="15378" max="15378" width="15" style="130" customWidth="1"/>
    <col min="15379" max="15379" width="15.42578125" style="130" customWidth="1"/>
    <col min="15380" max="15616" width="9.28515625" style="130" customWidth="1"/>
    <col min="15617" max="15618" width="14.7109375" style="130" customWidth="1"/>
    <col min="15619" max="15619" width="39" style="130" customWidth="1"/>
    <col min="15620" max="15620" width="31.7109375" style="130" customWidth="1"/>
    <col min="15621" max="15621" width="19.5703125" style="130" customWidth="1"/>
    <col min="15622" max="15622" width="24.28515625" style="130" customWidth="1"/>
    <col min="15623" max="15623" width="55.28515625" style="130" customWidth="1"/>
    <col min="15624" max="15624" width="26.42578125" style="130" customWidth="1"/>
    <col min="15625" max="15625" width="29.42578125" style="130" customWidth="1"/>
    <col min="15626" max="15626" width="6.5703125" style="130" customWidth="1"/>
    <col min="15627" max="15627" width="44.5703125" style="130" customWidth="1"/>
    <col min="15628" max="15628" width="37.7109375" style="130" customWidth="1"/>
    <col min="15629" max="15629" width="40.5703125" style="130" customWidth="1"/>
    <col min="15630" max="15630" width="8.7109375" style="130" customWidth="1"/>
    <col min="15631" max="15631" width="13.42578125" style="130" customWidth="1"/>
    <col min="15632" max="15632" width="12.42578125" style="130" customWidth="1"/>
    <col min="15633" max="15633" width="14.7109375" style="130" customWidth="1"/>
    <col min="15634" max="15634" width="15" style="130" customWidth="1"/>
    <col min="15635" max="15635" width="15.42578125" style="130" customWidth="1"/>
    <col min="15636" max="15872" width="9.28515625" style="130" customWidth="1"/>
    <col min="15873" max="15874" width="14.7109375" style="130" customWidth="1"/>
    <col min="15875" max="15875" width="39" style="130" customWidth="1"/>
    <col min="15876" max="15876" width="31.7109375" style="130" customWidth="1"/>
    <col min="15877" max="15877" width="19.5703125" style="130" customWidth="1"/>
    <col min="15878" max="15878" width="24.28515625" style="130" customWidth="1"/>
    <col min="15879" max="15879" width="55.28515625" style="130" customWidth="1"/>
    <col min="15880" max="15880" width="26.42578125" style="130" customWidth="1"/>
    <col min="15881" max="15881" width="29.42578125" style="130" customWidth="1"/>
    <col min="15882" max="15882" width="6.5703125" style="130" customWidth="1"/>
    <col min="15883" max="15883" width="44.5703125" style="130" customWidth="1"/>
    <col min="15884" max="15884" width="37.7109375" style="130" customWidth="1"/>
    <col min="15885" max="15885" width="40.5703125" style="130" customWidth="1"/>
    <col min="15886" max="15886" width="8.7109375" style="130" customWidth="1"/>
    <col min="15887" max="15887" width="13.42578125" style="130" customWidth="1"/>
    <col min="15888" max="15888" width="12.42578125" style="130" customWidth="1"/>
    <col min="15889" max="15889" width="14.7109375" style="130" customWidth="1"/>
    <col min="15890" max="15890" width="15" style="130" customWidth="1"/>
    <col min="15891" max="15891" width="15.42578125" style="130" customWidth="1"/>
    <col min="15892" max="16128" width="9.28515625" style="130" customWidth="1"/>
    <col min="16129" max="16130" width="14.7109375" style="130" customWidth="1"/>
    <col min="16131" max="16131" width="39" style="130" customWidth="1"/>
    <col min="16132" max="16132" width="31.7109375" style="130" customWidth="1"/>
    <col min="16133" max="16133" width="19.5703125" style="130" customWidth="1"/>
    <col min="16134" max="16134" width="24.28515625" style="130" customWidth="1"/>
    <col min="16135" max="16135" width="55.28515625" style="130" customWidth="1"/>
    <col min="16136" max="16136" width="26.42578125" style="130" customWidth="1"/>
    <col min="16137" max="16137" width="29.42578125" style="130" customWidth="1"/>
    <col min="16138" max="16138" width="6.5703125" style="130" customWidth="1"/>
    <col min="16139" max="16139" width="44.5703125" style="130" customWidth="1"/>
    <col min="16140" max="16140" width="37.7109375" style="130" customWidth="1"/>
    <col min="16141" max="16141" width="40.5703125" style="130" customWidth="1"/>
    <col min="16142" max="16142" width="8.7109375" style="130" customWidth="1"/>
    <col min="16143" max="16143" width="13.42578125" style="130" customWidth="1"/>
    <col min="16144" max="16144" width="12.42578125" style="130" customWidth="1"/>
    <col min="16145" max="16145" width="14.7109375" style="130" customWidth="1"/>
    <col min="16146" max="16146" width="15" style="130" customWidth="1"/>
    <col min="16147" max="16147" width="15.42578125" style="130" customWidth="1"/>
    <col min="16148" max="16384" width="9.28515625" style="130" customWidth="1"/>
  </cols>
  <sheetData>
    <row r="1" spans="1:19" ht="15" customHeight="1" x14ac:dyDescent="0.25">
      <c r="A1" s="164" t="s">
        <v>161</v>
      </c>
      <c r="B1" s="164"/>
      <c r="C1" s="164" t="s">
        <v>161</v>
      </c>
      <c r="D1" s="408" t="s">
        <v>162</v>
      </c>
      <c r="E1" s="164" t="s">
        <v>161</v>
      </c>
      <c r="F1" s="164" t="s">
        <v>161</v>
      </c>
      <c r="G1" s="410" t="s">
        <v>163</v>
      </c>
      <c r="H1" s="406" t="s">
        <v>164</v>
      </c>
      <c r="I1" s="406" t="s">
        <v>165</v>
      </c>
      <c r="J1" s="406" t="s">
        <v>166</v>
      </c>
      <c r="K1" s="406" t="s">
        <v>167</v>
      </c>
      <c r="L1" s="406" t="s">
        <v>168</v>
      </c>
      <c r="M1" s="406" t="s">
        <v>169</v>
      </c>
      <c r="N1" s="165"/>
      <c r="O1" s="150"/>
      <c r="P1" s="150"/>
      <c r="Q1" s="150"/>
      <c r="R1" s="150"/>
      <c r="S1" s="150"/>
    </row>
    <row r="2" spans="1:19" ht="18" x14ac:dyDescent="0.25">
      <c r="A2" s="166" t="s">
        <v>170</v>
      </c>
      <c r="B2" s="166" t="s">
        <v>35</v>
      </c>
      <c r="C2" s="166" t="s">
        <v>171</v>
      </c>
      <c r="D2" s="408"/>
      <c r="E2" s="166" t="s">
        <v>109</v>
      </c>
      <c r="F2" s="166" t="s">
        <v>36</v>
      </c>
      <c r="G2" s="410"/>
      <c r="H2" s="406"/>
      <c r="I2" s="406"/>
      <c r="J2" s="406"/>
      <c r="K2" s="406"/>
      <c r="L2" s="406"/>
      <c r="M2" s="406"/>
      <c r="N2" s="167" t="s">
        <v>172</v>
      </c>
      <c r="O2"/>
      <c r="P2"/>
      <c r="Q2"/>
      <c r="R2"/>
      <c r="S2"/>
    </row>
    <row r="3" spans="1:19" x14ac:dyDescent="0.25">
      <c r="A3" s="168" t="s">
        <v>161</v>
      </c>
      <c r="B3" s="168" t="s">
        <v>161</v>
      </c>
      <c r="C3" s="168" t="s">
        <v>161</v>
      </c>
      <c r="D3" s="409"/>
      <c r="E3" s="168" t="s">
        <v>161</v>
      </c>
      <c r="F3" s="168" t="s">
        <v>161</v>
      </c>
      <c r="G3" s="411"/>
      <c r="H3" s="407"/>
      <c r="I3" s="407"/>
      <c r="J3" s="407"/>
      <c r="K3" s="407"/>
      <c r="L3" s="407"/>
      <c r="M3" s="407"/>
      <c r="N3" s="169"/>
      <c r="O3"/>
      <c r="P3"/>
      <c r="Q3"/>
      <c r="R3"/>
      <c r="S3"/>
    </row>
    <row r="4" spans="1:19" ht="18" x14ac:dyDescent="0.25">
      <c r="A4" s="170" t="s">
        <v>173</v>
      </c>
      <c r="B4" s="171" t="s">
        <v>174</v>
      </c>
      <c r="C4" s="171" t="s">
        <v>175</v>
      </c>
      <c r="D4" s="171" t="str">
        <f>CONCATENATE(E4," / ",F4)</f>
        <v>ILAVE / 5 Distritos</v>
      </c>
      <c r="E4" s="172" t="s">
        <v>176</v>
      </c>
      <c r="F4" s="172" t="s">
        <v>177</v>
      </c>
      <c r="G4" s="173"/>
      <c r="H4" s="174"/>
      <c r="I4" s="174"/>
      <c r="J4" s="174"/>
      <c r="K4" s="174"/>
      <c r="L4" s="174"/>
      <c r="M4" s="174"/>
      <c r="N4" s="174"/>
      <c r="O4"/>
      <c r="P4"/>
      <c r="Q4"/>
      <c r="R4"/>
      <c r="S4"/>
    </row>
    <row r="5" spans="1:19" ht="18" x14ac:dyDescent="0.25">
      <c r="A5" s="172" t="s">
        <v>178</v>
      </c>
      <c r="B5" s="175" t="s">
        <v>179</v>
      </c>
      <c r="C5" s="172" t="s">
        <v>180</v>
      </c>
      <c r="D5" s="172" t="str">
        <f>CONCATENATE(E5," / ",F5)</f>
        <v>ILAVE / BELLAVISTA</v>
      </c>
      <c r="E5" s="172" t="s">
        <v>176</v>
      </c>
      <c r="F5" s="172" t="s">
        <v>181</v>
      </c>
      <c r="G5" s="176">
        <v>5</v>
      </c>
      <c r="H5" s="177">
        <v>3</v>
      </c>
      <c r="I5" s="177">
        <v>2</v>
      </c>
      <c r="J5" s="177">
        <v>1</v>
      </c>
      <c r="K5" s="177">
        <v>0</v>
      </c>
      <c r="L5" s="177">
        <v>1</v>
      </c>
      <c r="M5" s="177">
        <v>1</v>
      </c>
      <c r="N5" s="177"/>
      <c r="O5"/>
      <c r="P5"/>
      <c r="Q5"/>
      <c r="R5"/>
      <c r="S5"/>
    </row>
    <row r="6" spans="1:19" ht="18" x14ac:dyDescent="0.25">
      <c r="A6" s="172" t="s">
        <v>182</v>
      </c>
      <c r="B6" s="175">
        <v>217</v>
      </c>
      <c r="C6" s="172" t="s">
        <v>180</v>
      </c>
      <c r="D6" s="172" t="str">
        <f t="shared" ref="D6:D69" si="0">CONCATENATE(E6," / ",F6)</f>
        <v>PILCUYO / 18 DE ENERO</v>
      </c>
      <c r="E6" s="172" t="s">
        <v>183</v>
      </c>
      <c r="F6" s="172" t="s">
        <v>184</v>
      </c>
      <c r="G6" s="176">
        <v>6</v>
      </c>
      <c r="H6" s="177">
        <v>3</v>
      </c>
      <c r="I6" s="177">
        <v>3</v>
      </c>
      <c r="J6" s="177">
        <v>0</v>
      </c>
      <c r="K6" s="177">
        <v>1</v>
      </c>
      <c r="L6" s="177">
        <v>1</v>
      </c>
      <c r="M6" s="177">
        <v>1</v>
      </c>
      <c r="N6" s="177"/>
      <c r="O6"/>
      <c r="P6"/>
      <c r="Q6"/>
      <c r="R6"/>
      <c r="S6"/>
    </row>
    <row r="7" spans="1:19" ht="18" x14ac:dyDescent="0.25">
      <c r="A7" s="172" t="s">
        <v>185</v>
      </c>
      <c r="B7" s="175" t="s">
        <v>186</v>
      </c>
      <c r="C7" s="172" t="s">
        <v>180</v>
      </c>
      <c r="D7" s="172" t="str">
        <f t="shared" si="0"/>
        <v>SANTA ROSA / 3 DE MAYO</v>
      </c>
      <c r="E7" s="172" t="s">
        <v>187</v>
      </c>
      <c r="F7" s="172" t="s">
        <v>188</v>
      </c>
      <c r="G7" s="176">
        <v>5</v>
      </c>
      <c r="H7" s="177">
        <v>3</v>
      </c>
      <c r="I7" s="177">
        <v>0</v>
      </c>
      <c r="J7" s="177">
        <v>3</v>
      </c>
      <c r="K7" s="177">
        <v>0</v>
      </c>
      <c r="L7" s="177">
        <v>1</v>
      </c>
      <c r="M7" s="177">
        <v>1</v>
      </c>
      <c r="N7" s="177"/>
      <c r="O7"/>
      <c r="P7"/>
      <c r="Q7"/>
      <c r="R7"/>
      <c r="S7"/>
    </row>
    <row r="8" spans="1:19" ht="18" x14ac:dyDescent="0.25">
      <c r="A8" s="172" t="s">
        <v>189</v>
      </c>
      <c r="B8" s="175" t="s">
        <v>190</v>
      </c>
      <c r="C8" s="172" t="s">
        <v>180</v>
      </c>
      <c r="D8" s="172" t="str">
        <f t="shared" si="0"/>
        <v>ILAVE / SAN MIGUEL</v>
      </c>
      <c r="E8" s="172" t="s">
        <v>176</v>
      </c>
      <c r="F8" s="172" t="s">
        <v>191</v>
      </c>
      <c r="G8" s="176">
        <v>6</v>
      </c>
      <c r="H8" s="177">
        <v>3</v>
      </c>
      <c r="I8" s="177">
        <v>3</v>
      </c>
      <c r="J8" s="177">
        <v>0</v>
      </c>
      <c r="K8" s="177">
        <v>0</v>
      </c>
      <c r="L8" s="177">
        <v>2</v>
      </c>
      <c r="M8" s="177">
        <v>1</v>
      </c>
      <c r="N8" s="177"/>
      <c r="O8"/>
      <c r="P8"/>
      <c r="Q8"/>
      <c r="R8"/>
      <c r="S8"/>
    </row>
    <row r="9" spans="1:19" ht="27" x14ac:dyDescent="0.25">
      <c r="A9" s="172" t="s">
        <v>192</v>
      </c>
      <c r="B9" s="175" t="s">
        <v>193</v>
      </c>
      <c r="C9" s="172" t="s">
        <v>180</v>
      </c>
      <c r="D9" s="172" t="str">
        <f t="shared" si="0"/>
        <v>ILAVE / ALASAYA</v>
      </c>
      <c r="E9" s="172" t="s">
        <v>176</v>
      </c>
      <c r="F9" s="172" t="s">
        <v>194</v>
      </c>
      <c r="G9" s="176">
        <v>19</v>
      </c>
      <c r="H9" s="177">
        <v>11</v>
      </c>
      <c r="I9" s="177">
        <v>8</v>
      </c>
      <c r="J9" s="177">
        <v>3</v>
      </c>
      <c r="K9" s="177">
        <v>1</v>
      </c>
      <c r="L9" s="177">
        <v>5</v>
      </c>
      <c r="M9" s="178">
        <v>2</v>
      </c>
      <c r="N9" s="177"/>
      <c r="O9"/>
      <c r="P9"/>
      <c r="Q9"/>
      <c r="R9"/>
      <c r="S9"/>
    </row>
    <row r="10" spans="1:19" ht="18" x14ac:dyDescent="0.25">
      <c r="A10" s="172" t="s">
        <v>195</v>
      </c>
      <c r="B10" s="175" t="s">
        <v>196</v>
      </c>
      <c r="C10" s="172" t="s">
        <v>180</v>
      </c>
      <c r="D10" s="172" t="str">
        <f t="shared" si="0"/>
        <v>CONDURIRI / MUNICIPAL</v>
      </c>
      <c r="E10" s="172" t="s">
        <v>197</v>
      </c>
      <c r="F10" s="172" t="s">
        <v>198</v>
      </c>
      <c r="G10" s="176">
        <v>4</v>
      </c>
      <c r="H10" s="177">
        <v>2</v>
      </c>
      <c r="I10" s="177">
        <v>0</v>
      </c>
      <c r="J10" s="177">
        <v>2</v>
      </c>
      <c r="K10" s="177">
        <v>0</v>
      </c>
      <c r="L10" s="177">
        <v>1</v>
      </c>
      <c r="M10" s="177">
        <v>1</v>
      </c>
      <c r="N10" s="177"/>
      <c r="O10"/>
      <c r="P10"/>
      <c r="Q10"/>
      <c r="R10"/>
      <c r="S10"/>
    </row>
    <row r="11" spans="1:19" ht="18" x14ac:dyDescent="0.25">
      <c r="A11" s="172" t="s">
        <v>199</v>
      </c>
      <c r="B11" s="175" t="s">
        <v>200</v>
      </c>
      <c r="C11" s="172" t="s">
        <v>180</v>
      </c>
      <c r="D11" s="172" t="str">
        <f t="shared" si="0"/>
        <v>ILAVE / RAMON CASTILLA</v>
      </c>
      <c r="E11" s="172" t="s">
        <v>176</v>
      </c>
      <c r="F11" s="172" t="s">
        <v>201</v>
      </c>
      <c r="G11" s="176">
        <v>7</v>
      </c>
      <c r="H11" s="177">
        <v>4</v>
      </c>
      <c r="I11" s="177">
        <v>3</v>
      </c>
      <c r="J11" s="177">
        <v>1</v>
      </c>
      <c r="K11" s="177">
        <v>1</v>
      </c>
      <c r="L11" s="177">
        <v>1</v>
      </c>
      <c r="M11" s="177">
        <v>1</v>
      </c>
      <c r="N11" s="177"/>
      <c r="O11"/>
      <c r="P11"/>
      <c r="Q11"/>
      <c r="R11"/>
      <c r="S11"/>
    </row>
    <row r="12" spans="1:19" ht="18" x14ac:dyDescent="0.25">
      <c r="A12" s="172" t="s">
        <v>202</v>
      </c>
      <c r="B12" s="175" t="s">
        <v>203</v>
      </c>
      <c r="C12" s="172" t="s">
        <v>180</v>
      </c>
      <c r="D12" s="172" t="str">
        <f t="shared" si="0"/>
        <v>PILCUYO / SUCANO</v>
      </c>
      <c r="E12" s="172" t="s">
        <v>183</v>
      </c>
      <c r="F12" s="172" t="s">
        <v>204</v>
      </c>
      <c r="G12" s="176">
        <v>1</v>
      </c>
      <c r="H12" s="177">
        <v>1</v>
      </c>
      <c r="I12" s="177">
        <v>1</v>
      </c>
      <c r="J12" s="177">
        <v>0</v>
      </c>
      <c r="K12" s="177">
        <v>0</v>
      </c>
      <c r="L12" s="177">
        <v>0</v>
      </c>
      <c r="M12" s="177">
        <v>0</v>
      </c>
      <c r="N12" s="177"/>
      <c r="O12"/>
      <c r="P12"/>
      <c r="Q12"/>
      <c r="R12"/>
      <c r="S12"/>
    </row>
    <row r="13" spans="1:19" ht="18" x14ac:dyDescent="0.25">
      <c r="A13" s="172" t="s">
        <v>205</v>
      </c>
      <c r="B13" s="175" t="s">
        <v>206</v>
      </c>
      <c r="C13" s="172" t="s">
        <v>180</v>
      </c>
      <c r="D13" s="172" t="str">
        <f t="shared" si="0"/>
        <v>ILAVE / SULCATURA 1</v>
      </c>
      <c r="E13" s="172" t="s">
        <v>176</v>
      </c>
      <c r="F13" s="172" t="s">
        <v>207</v>
      </c>
      <c r="G13" s="176">
        <v>2</v>
      </c>
      <c r="H13" s="177">
        <v>1</v>
      </c>
      <c r="I13" s="177">
        <v>1</v>
      </c>
      <c r="J13" s="177">
        <v>0</v>
      </c>
      <c r="K13" s="177">
        <v>0</v>
      </c>
      <c r="L13" s="177">
        <v>0</v>
      </c>
      <c r="M13" s="177">
        <v>1</v>
      </c>
      <c r="N13" s="177"/>
      <c r="O13"/>
      <c r="P13"/>
      <c r="Q13"/>
      <c r="R13"/>
      <c r="S13"/>
    </row>
    <row r="14" spans="1:19" ht="18" x14ac:dyDescent="0.25">
      <c r="A14" s="172" t="s">
        <v>208</v>
      </c>
      <c r="B14" s="175" t="s">
        <v>209</v>
      </c>
      <c r="C14" s="172" t="s">
        <v>180</v>
      </c>
      <c r="D14" s="172" t="str">
        <f t="shared" si="0"/>
        <v>SANTA ROSA / SANTA ROSA</v>
      </c>
      <c r="E14" s="172" t="s">
        <v>187</v>
      </c>
      <c r="F14" s="172" t="s">
        <v>187</v>
      </c>
      <c r="G14" s="176">
        <v>2</v>
      </c>
      <c r="H14" s="177">
        <v>2</v>
      </c>
      <c r="I14" s="177">
        <v>0</v>
      </c>
      <c r="J14" s="177">
        <v>2</v>
      </c>
      <c r="K14" s="177">
        <v>0</v>
      </c>
      <c r="L14" s="177">
        <v>0</v>
      </c>
      <c r="M14" s="177">
        <v>0</v>
      </c>
      <c r="N14" s="177"/>
      <c r="O14"/>
      <c r="P14"/>
      <c r="Q14"/>
      <c r="R14"/>
      <c r="S14"/>
    </row>
    <row r="15" spans="1:19" ht="18" x14ac:dyDescent="0.25">
      <c r="A15" s="172" t="s">
        <v>210</v>
      </c>
      <c r="B15" s="175" t="s">
        <v>211</v>
      </c>
      <c r="C15" s="172" t="s">
        <v>180</v>
      </c>
      <c r="D15" s="172" t="str">
        <f t="shared" si="0"/>
        <v>PILCUYO / CHIPANA</v>
      </c>
      <c r="E15" s="172" t="s">
        <v>183</v>
      </c>
      <c r="F15" s="172" t="s">
        <v>212</v>
      </c>
      <c r="G15" s="176">
        <v>1</v>
      </c>
      <c r="H15" s="177">
        <v>1</v>
      </c>
      <c r="I15" s="177">
        <v>1</v>
      </c>
      <c r="J15" s="177">
        <v>0</v>
      </c>
      <c r="K15" s="177">
        <v>0</v>
      </c>
      <c r="L15" s="177">
        <v>0</v>
      </c>
      <c r="M15" s="177">
        <v>0</v>
      </c>
      <c r="N15" s="177"/>
      <c r="O15"/>
      <c r="P15"/>
      <c r="Q15"/>
      <c r="R15"/>
      <c r="S15"/>
    </row>
    <row r="16" spans="1:19" ht="18" x14ac:dyDescent="0.25">
      <c r="A16" s="172" t="s">
        <v>213</v>
      </c>
      <c r="B16" s="175" t="s">
        <v>214</v>
      </c>
      <c r="C16" s="172" t="s">
        <v>180</v>
      </c>
      <c r="D16" s="172" t="str">
        <f t="shared" si="0"/>
        <v>ILAVE / CRUZANI</v>
      </c>
      <c r="E16" s="172" t="s">
        <v>176</v>
      </c>
      <c r="F16" s="172" t="s">
        <v>215</v>
      </c>
      <c r="G16" s="176">
        <v>7</v>
      </c>
      <c r="H16" s="177">
        <v>4</v>
      </c>
      <c r="I16" s="177">
        <v>3</v>
      </c>
      <c r="J16" s="177">
        <v>1</v>
      </c>
      <c r="K16" s="177">
        <v>0</v>
      </c>
      <c r="L16" s="177">
        <v>2</v>
      </c>
      <c r="M16" s="177">
        <v>1</v>
      </c>
      <c r="N16" s="177"/>
      <c r="O16"/>
      <c r="P16"/>
      <c r="Q16"/>
      <c r="R16"/>
      <c r="S16"/>
    </row>
    <row r="17" spans="1:19" ht="18" x14ac:dyDescent="0.25">
      <c r="A17" s="172" t="s">
        <v>216</v>
      </c>
      <c r="B17" s="175" t="s">
        <v>217</v>
      </c>
      <c r="C17" s="172" t="s">
        <v>180</v>
      </c>
      <c r="D17" s="172" t="str">
        <f t="shared" si="0"/>
        <v>ILAVE / ILAVE</v>
      </c>
      <c r="E17" s="172" t="s">
        <v>176</v>
      </c>
      <c r="F17" s="172" t="s">
        <v>176</v>
      </c>
      <c r="G17" s="176">
        <v>5</v>
      </c>
      <c r="H17" s="177">
        <v>3</v>
      </c>
      <c r="I17" s="177">
        <v>3</v>
      </c>
      <c r="J17" s="177">
        <v>0</v>
      </c>
      <c r="K17" s="177">
        <v>0</v>
      </c>
      <c r="L17" s="177">
        <v>1</v>
      </c>
      <c r="M17" s="177">
        <v>1</v>
      </c>
      <c r="N17" s="177"/>
      <c r="O17"/>
      <c r="P17"/>
      <c r="Q17"/>
      <c r="R17"/>
      <c r="S17"/>
    </row>
    <row r="18" spans="1:19" ht="27" x14ac:dyDescent="0.25">
      <c r="A18" s="172" t="s">
        <v>218</v>
      </c>
      <c r="B18" s="175" t="s">
        <v>219</v>
      </c>
      <c r="C18" s="172" t="s">
        <v>180</v>
      </c>
      <c r="D18" s="172" t="str">
        <f t="shared" si="0"/>
        <v>ILAVE / PORVENIR MIRAFLORES</v>
      </c>
      <c r="E18" s="172" t="s">
        <v>176</v>
      </c>
      <c r="F18" s="172" t="s">
        <v>220</v>
      </c>
      <c r="G18" s="176">
        <v>7</v>
      </c>
      <c r="H18" s="177">
        <v>4</v>
      </c>
      <c r="I18" s="177">
        <v>4</v>
      </c>
      <c r="J18" s="177">
        <v>0</v>
      </c>
      <c r="K18" s="177">
        <v>0</v>
      </c>
      <c r="L18" s="177">
        <v>2</v>
      </c>
      <c r="M18" s="177">
        <v>1</v>
      </c>
      <c r="N18" s="177"/>
      <c r="O18"/>
      <c r="P18"/>
      <c r="Q18"/>
      <c r="R18"/>
      <c r="S18"/>
    </row>
    <row r="19" spans="1:19" ht="27" x14ac:dyDescent="0.25">
      <c r="A19" s="172" t="s">
        <v>221</v>
      </c>
      <c r="B19" s="175" t="s">
        <v>222</v>
      </c>
      <c r="C19" s="172" t="s">
        <v>180</v>
      </c>
      <c r="D19" s="172" t="str">
        <f t="shared" si="0"/>
        <v>ILAVE / MULLACONIHUECO</v>
      </c>
      <c r="E19" s="172" t="s">
        <v>176</v>
      </c>
      <c r="F19" s="172" t="s">
        <v>223</v>
      </c>
      <c r="G19" s="176">
        <v>2</v>
      </c>
      <c r="H19" s="177">
        <v>1</v>
      </c>
      <c r="I19" s="177">
        <v>1</v>
      </c>
      <c r="J19" s="177">
        <v>0</v>
      </c>
      <c r="K19" s="177">
        <v>0</v>
      </c>
      <c r="L19" s="177">
        <v>0</v>
      </c>
      <c r="M19" s="177">
        <v>1</v>
      </c>
      <c r="N19" s="177"/>
      <c r="O19"/>
      <c r="P19"/>
      <c r="Q19"/>
      <c r="R19"/>
      <c r="S19"/>
    </row>
    <row r="20" spans="1:19" ht="18" x14ac:dyDescent="0.25">
      <c r="A20" s="172" t="s">
        <v>224</v>
      </c>
      <c r="B20" s="175" t="s">
        <v>225</v>
      </c>
      <c r="C20" s="172" t="s">
        <v>180</v>
      </c>
      <c r="D20" s="172" t="str">
        <f t="shared" si="0"/>
        <v>ILAVE / CHIJICHAYA</v>
      </c>
      <c r="E20" s="172" t="s">
        <v>176</v>
      </c>
      <c r="F20" s="172" t="s">
        <v>226</v>
      </c>
      <c r="G20" s="176">
        <v>4</v>
      </c>
      <c r="H20" s="177">
        <v>3</v>
      </c>
      <c r="I20" s="177">
        <v>2</v>
      </c>
      <c r="J20" s="177">
        <v>1</v>
      </c>
      <c r="K20" s="177">
        <v>0</v>
      </c>
      <c r="L20" s="177">
        <v>1</v>
      </c>
      <c r="M20" s="177">
        <v>0</v>
      </c>
      <c r="N20" s="177"/>
      <c r="O20"/>
      <c r="P20"/>
      <c r="Q20"/>
      <c r="R20"/>
      <c r="S20"/>
    </row>
    <row r="21" spans="1:19" ht="27" x14ac:dyDescent="0.25">
      <c r="A21" s="172" t="s">
        <v>227</v>
      </c>
      <c r="B21" s="175" t="s">
        <v>228</v>
      </c>
      <c r="C21" s="172" t="s">
        <v>180</v>
      </c>
      <c r="D21" s="172" t="str">
        <f t="shared" si="0"/>
        <v>PILCUYO / MACHATMARCA</v>
      </c>
      <c r="E21" s="172" t="s">
        <v>183</v>
      </c>
      <c r="F21" s="172" t="s">
        <v>229</v>
      </c>
      <c r="G21" s="176">
        <v>1</v>
      </c>
      <c r="H21" s="177">
        <v>1</v>
      </c>
      <c r="I21" s="177">
        <v>1</v>
      </c>
      <c r="J21" s="177">
        <v>0</v>
      </c>
      <c r="K21" s="177">
        <v>0</v>
      </c>
      <c r="L21" s="177">
        <v>0</v>
      </c>
      <c r="M21" s="177">
        <v>0</v>
      </c>
      <c r="N21" s="177"/>
      <c r="O21"/>
      <c r="P21"/>
      <c r="Q21"/>
      <c r="R21"/>
      <c r="S21"/>
    </row>
    <row r="22" spans="1:19" ht="18" x14ac:dyDescent="0.25">
      <c r="A22" s="172" t="s">
        <v>230</v>
      </c>
      <c r="B22" s="175">
        <v>310</v>
      </c>
      <c r="C22" s="172" t="s">
        <v>180</v>
      </c>
      <c r="D22" s="172" t="str">
        <f t="shared" si="0"/>
        <v>ILAVE / CAMECACHI</v>
      </c>
      <c r="E22" s="172" t="s">
        <v>176</v>
      </c>
      <c r="F22" s="172" t="s">
        <v>231</v>
      </c>
      <c r="G22" s="176">
        <v>3</v>
      </c>
      <c r="H22" s="177">
        <v>2</v>
      </c>
      <c r="I22" s="177">
        <v>2</v>
      </c>
      <c r="J22" s="177">
        <v>0</v>
      </c>
      <c r="K22" s="177">
        <v>0</v>
      </c>
      <c r="L22" s="177">
        <v>1</v>
      </c>
      <c r="M22" s="177">
        <v>0</v>
      </c>
      <c r="N22" s="177"/>
      <c r="O22"/>
      <c r="P22"/>
      <c r="Q22"/>
      <c r="R22"/>
      <c r="S22"/>
    </row>
    <row r="23" spans="1:19" ht="18" x14ac:dyDescent="0.25">
      <c r="A23" s="172" t="s">
        <v>232</v>
      </c>
      <c r="B23" s="175" t="s">
        <v>233</v>
      </c>
      <c r="C23" s="172" t="s">
        <v>180</v>
      </c>
      <c r="D23" s="172" t="str">
        <f t="shared" si="0"/>
        <v>PILCUYO / MAQUERCOTA</v>
      </c>
      <c r="E23" s="172" t="s">
        <v>183</v>
      </c>
      <c r="F23" s="172" t="s">
        <v>234</v>
      </c>
      <c r="G23" s="176">
        <v>1</v>
      </c>
      <c r="H23" s="177">
        <v>1</v>
      </c>
      <c r="I23" s="177">
        <v>1</v>
      </c>
      <c r="J23" s="177">
        <v>0</v>
      </c>
      <c r="K23" s="177">
        <v>0</v>
      </c>
      <c r="L23" s="177">
        <v>0</v>
      </c>
      <c r="M23" s="177">
        <v>0</v>
      </c>
      <c r="N23" s="177"/>
      <c r="O23"/>
      <c r="P23"/>
      <c r="Q23"/>
      <c r="R23"/>
      <c r="S23"/>
    </row>
    <row r="24" spans="1:19" ht="18" x14ac:dyDescent="0.25">
      <c r="A24" s="172" t="s">
        <v>235</v>
      </c>
      <c r="B24" s="175" t="s">
        <v>236</v>
      </c>
      <c r="C24" s="172" t="s">
        <v>180</v>
      </c>
      <c r="D24" s="172" t="str">
        <f t="shared" si="0"/>
        <v>ILAVE / SAN CRISTOBAL</v>
      </c>
      <c r="E24" s="172" t="s">
        <v>176</v>
      </c>
      <c r="F24" s="172" t="s">
        <v>237</v>
      </c>
      <c r="G24" s="176">
        <v>4</v>
      </c>
      <c r="H24" s="177">
        <v>3</v>
      </c>
      <c r="I24" s="177">
        <v>2</v>
      </c>
      <c r="J24" s="177">
        <v>1</v>
      </c>
      <c r="K24" s="177">
        <v>0</v>
      </c>
      <c r="L24" s="177">
        <v>1</v>
      </c>
      <c r="M24" s="177">
        <v>0</v>
      </c>
      <c r="N24" s="177"/>
      <c r="O24"/>
      <c r="P24"/>
      <c r="Q24"/>
      <c r="R24"/>
      <c r="S24"/>
    </row>
    <row r="25" spans="1:19" ht="18" x14ac:dyDescent="0.25">
      <c r="A25" s="172" t="s">
        <v>238</v>
      </c>
      <c r="B25" s="175" t="s">
        <v>239</v>
      </c>
      <c r="C25" s="172" t="s">
        <v>180</v>
      </c>
      <c r="D25" s="172" t="str">
        <f t="shared" si="0"/>
        <v>ILAVE / CHUCARAYA</v>
      </c>
      <c r="E25" s="172" t="s">
        <v>176</v>
      </c>
      <c r="F25" s="172" t="s">
        <v>240</v>
      </c>
      <c r="G25" s="176">
        <v>2</v>
      </c>
      <c r="H25" s="177">
        <v>2</v>
      </c>
      <c r="I25" s="177">
        <v>1</v>
      </c>
      <c r="J25" s="177">
        <v>1</v>
      </c>
      <c r="K25" s="177">
        <v>0</v>
      </c>
      <c r="L25" s="177">
        <v>0</v>
      </c>
      <c r="M25" s="177">
        <v>0</v>
      </c>
      <c r="N25" s="177"/>
      <c r="O25"/>
      <c r="P25"/>
      <c r="Q25"/>
      <c r="R25"/>
      <c r="S25"/>
    </row>
    <row r="26" spans="1:19" ht="18" x14ac:dyDescent="0.25">
      <c r="A26" s="172" t="s">
        <v>241</v>
      </c>
      <c r="B26" s="175" t="s">
        <v>242</v>
      </c>
      <c r="C26" s="172" t="s">
        <v>180</v>
      </c>
      <c r="D26" s="172" t="str">
        <f t="shared" si="0"/>
        <v>ILAVE / ULLACACHI</v>
      </c>
      <c r="E26" s="172" t="s">
        <v>176</v>
      </c>
      <c r="F26" s="172" t="s">
        <v>243</v>
      </c>
      <c r="G26" s="176">
        <v>1</v>
      </c>
      <c r="H26" s="177">
        <v>1</v>
      </c>
      <c r="I26" s="177">
        <v>1</v>
      </c>
      <c r="J26" s="177">
        <v>0</v>
      </c>
      <c r="K26" s="177">
        <v>0</v>
      </c>
      <c r="L26" s="177">
        <v>0</v>
      </c>
      <c r="M26" s="177">
        <v>0</v>
      </c>
      <c r="N26" s="177"/>
      <c r="O26"/>
      <c r="P26"/>
      <c r="Q26"/>
      <c r="R26"/>
      <c r="S26"/>
    </row>
    <row r="27" spans="1:19" ht="27" x14ac:dyDescent="0.25">
      <c r="A27" s="172" t="s">
        <v>244</v>
      </c>
      <c r="B27" s="175" t="s">
        <v>245</v>
      </c>
      <c r="C27" s="172" t="s">
        <v>180</v>
      </c>
      <c r="D27" s="172" t="str">
        <f t="shared" si="0"/>
        <v>PILCUYO / SARAPI ARROYO</v>
      </c>
      <c r="E27" s="172" t="s">
        <v>183</v>
      </c>
      <c r="F27" s="172" t="s">
        <v>246</v>
      </c>
      <c r="G27" s="176">
        <v>1</v>
      </c>
      <c r="H27" s="177">
        <v>1</v>
      </c>
      <c r="I27" s="177">
        <v>0</v>
      </c>
      <c r="J27" s="177">
        <v>1</v>
      </c>
      <c r="K27" s="177">
        <v>0</v>
      </c>
      <c r="L27" s="177">
        <v>0</v>
      </c>
      <c r="M27" s="177">
        <v>0</v>
      </c>
      <c r="N27" s="177"/>
      <c r="O27"/>
      <c r="P27"/>
      <c r="Q27"/>
      <c r="R27"/>
      <c r="S27"/>
    </row>
    <row r="28" spans="1:19" ht="18" x14ac:dyDescent="0.25">
      <c r="A28" s="172" t="s">
        <v>247</v>
      </c>
      <c r="B28" s="175" t="s">
        <v>248</v>
      </c>
      <c r="C28" s="172" t="s">
        <v>180</v>
      </c>
      <c r="D28" s="172" t="str">
        <f t="shared" si="0"/>
        <v>PILCUYO / ACCASO</v>
      </c>
      <c r="E28" s="172" t="s">
        <v>183</v>
      </c>
      <c r="F28" s="172" t="s">
        <v>249</v>
      </c>
      <c r="G28" s="176">
        <v>3</v>
      </c>
      <c r="H28" s="177">
        <v>2</v>
      </c>
      <c r="I28" s="177">
        <v>1</v>
      </c>
      <c r="J28" s="177">
        <v>1</v>
      </c>
      <c r="K28" s="177">
        <v>0</v>
      </c>
      <c r="L28" s="177">
        <v>0</v>
      </c>
      <c r="M28" s="177">
        <v>1</v>
      </c>
      <c r="N28" s="177"/>
      <c r="O28"/>
      <c r="P28"/>
      <c r="Q28"/>
      <c r="R28"/>
      <c r="S28"/>
    </row>
    <row r="29" spans="1:19" ht="18" x14ac:dyDescent="0.25">
      <c r="A29" s="172" t="s">
        <v>250</v>
      </c>
      <c r="B29" s="175" t="s">
        <v>251</v>
      </c>
      <c r="C29" s="172" t="s">
        <v>180</v>
      </c>
      <c r="D29" s="172" t="str">
        <f t="shared" si="0"/>
        <v>ILAVE / CHECCA</v>
      </c>
      <c r="E29" s="172" t="s">
        <v>176</v>
      </c>
      <c r="F29" s="172" t="s">
        <v>252</v>
      </c>
      <c r="G29" s="176">
        <v>1</v>
      </c>
      <c r="H29" s="177">
        <v>1</v>
      </c>
      <c r="I29" s="177">
        <v>1</v>
      </c>
      <c r="J29" s="177">
        <v>0</v>
      </c>
      <c r="K29" s="177">
        <v>0</v>
      </c>
      <c r="L29" s="177">
        <v>0</v>
      </c>
      <c r="M29" s="177">
        <v>0</v>
      </c>
      <c r="N29" s="177"/>
      <c r="O29"/>
      <c r="P29"/>
      <c r="Q29"/>
      <c r="R29"/>
      <c r="S29"/>
    </row>
    <row r="30" spans="1:19" ht="18" x14ac:dyDescent="0.25">
      <c r="A30" s="172" t="s">
        <v>253</v>
      </c>
      <c r="B30" s="175" t="s">
        <v>254</v>
      </c>
      <c r="C30" s="172" t="s">
        <v>180</v>
      </c>
      <c r="D30" s="172" t="str">
        <f t="shared" si="0"/>
        <v>PILCUYO / MARCOLLO</v>
      </c>
      <c r="E30" s="172" t="s">
        <v>183</v>
      </c>
      <c r="F30" s="172" t="s">
        <v>255</v>
      </c>
      <c r="G30" s="176">
        <v>2</v>
      </c>
      <c r="H30" s="177">
        <v>1</v>
      </c>
      <c r="I30" s="177">
        <v>1</v>
      </c>
      <c r="J30" s="177">
        <v>0</v>
      </c>
      <c r="K30" s="177">
        <v>0</v>
      </c>
      <c r="L30" s="177">
        <v>0</v>
      </c>
      <c r="M30" s="177">
        <v>1</v>
      </c>
      <c r="N30" s="177"/>
      <c r="O30"/>
      <c r="P30"/>
      <c r="Q30"/>
      <c r="R30"/>
      <c r="S30"/>
    </row>
    <row r="31" spans="1:19" ht="18" x14ac:dyDescent="0.25">
      <c r="A31" s="172" t="s">
        <v>256</v>
      </c>
      <c r="B31" s="175" t="s">
        <v>257</v>
      </c>
      <c r="C31" s="172" t="s">
        <v>180</v>
      </c>
      <c r="D31" s="172" t="str">
        <f t="shared" si="0"/>
        <v>ILAVE / SANTA BARBARA</v>
      </c>
      <c r="E31" s="172" t="s">
        <v>176</v>
      </c>
      <c r="F31" s="172" t="s">
        <v>258</v>
      </c>
      <c r="G31" s="176">
        <v>8</v>
      </c>
      <c r="H31" s="177">
        <v>4</v>
      </c>
      <c r="I31" s="177">
        <v>3</v>
      </c>
      <c r="J31" s="177">
        <v>1</v>
      </c>
      <c r="K31" s="177">
        <v>1</v>
      </c>
      <c r="L31" s="177">
        <v>2</v>
      </c>
      <c r="M31" s="177">
        <v>1</v>
      </c>
      <c r="N31" s="177"/>
      <c r="O31"/>
      <c r="P31"/>
      <c r="Q31"/>
      <c r="R31"/>
      <c r="S31"/>
    </row>
    <row r="32" spans="1:19" ht="18" x14ac:dyDescent="0.25">
      <c r="A32" s="172" t="s">
        <v>259</v>
      </c>
      <c r="B32" s="175" t="s">
        <v>260</v>
      </c>
      <c r="C32" s="172" t="s">
        <v>180</v>
      </c>
      <c r="D32" s="172" t="str">
        <f t="shared" si="0"/>
        <v>ILAVE / BELLAVISTA</v>
      </c>
      <c r="E32" s="172" t="s">
        <v>176</v>
      </c>
      <c r="F32" s="172" t="s">
        <v>181</v>
      </c>
      <c r="G32" s="176">
        <v>8</v>
      </c>
      <c r="H32" s="177">
        <v>4</v>
      </c>
      <c r="I32" s="177">
        <v>2</v>
      </c>
      <c r="J32" s="177">
        <v>2</v>
      </c>
      <c r="K32" s="177">
        <v>1</v>
      </c>
      <c r="L32" s="177">
        <v>2</v>
      </c>
      <c r="M32" s="177">
        <v>1</v>
      </c>
      <c r="N32" s="177"/>
      <c r="O32"/>
      <c r="P32"/>
      <c r="Q32"/>
      <c r="R32"/>
      <c r="S32"/>
    </row>
    <row r="33" spans="1:19" ht="18" x14ac:dyDescent="0.25">
      <c r="A33" s="172" t="s">
        <v>261</v>
      </c>
      <c r="B33" s="175" t="s">
        <v>262</v>
      </c>
      <c r="C33" s="172" t="s">
        <v>180</v>
      </c>
      <c r="D33" s="172" t="str">
        <f t="shared" si="0"/>
        <v>ILAVE / ILAVE</v>
      </c>
      <c r="E33" s="172" t="s">
        <v>176</v>
      </c>
      <c r="F33" s="172" t="s">
        <v>176</v>
      </c>
      <c r="G33" s="176">
        <v>4</v>
      </c>
      <c r="H33" s="177">
        <v>3</v>
      </c>
      <c r="I33" s="177">
        <v>0</v>
      </c>
      <c r="J33" s="177">
        <v>3</v>
      </c>
      <c r="K33" s="177">
        <v>0</v>
      </c>
      <c r="L33" s="177">
        <v>1</v>
      </c>
      <c r="M33" s="177">
        <v>0</v>
      </c>
      <c r="N33" s="177"/>
      <c r="O33"/>
      <c r="P33"/>
      <c r="Q33"/>
      <c r="R33"/>
      <c r="S33"/>
    </row>
    <row r="34" spans="1:19" ht="18" x14ac:dyDescent="0.25">
      <c r="A34" s="172" t="s">
        <v>263</v>
      </c>
      <c r="B34" s="175" t="s">
        <v>264</v>
      </c>
      <c r="C34" s="172" t="s">
        <v>180</v>
      </c>
      <c r="D34" s="172" t="str">
        <f t="shared" si="0"/>
        <v>ILAVE / ANCOAMAYA</v>
      </c>
      <c r="E34" s="172" t="s">
        <v>176</v>
      </c>
      <c r="F34" s="172" t="s">
        <v>265</v>
      </c>
      <c r="G34" s="176">
        <v>1</v>
      </c>
      <c r="H34" s="177">
        <v>1</v>
      </c>
      <c r="I34" s="177">
        <v>1</v>
      </c>
      <c r="J34" s="177">
        <v>0</v>
      </c>
      <c r="K34" s="177">
        <v>0</v>
      </c>
      <c r="L34" s="177">
        <v>0</v>
      </c>
      <c r="M34" s="177">
        <v>0</v>
      </c>
      <c r="N34" s="177"/>
      <c r="O34"/>
      <c r="P34"/>
      <c r="Q34"/>
      <c r="R34"/>
      <c r="S34"/>
    </row>
    <row r="35" spans="1:19" ht="18" x14ac:dyDescent="0.25">
      <c r="A35" s="172" t="s">
        <v>266</v>
      </c>
      <c r="B35" s="175" t="s">
        <v>267</v>
      </c>
      <c r="C35" s="172" t="s">
        <v>180</v>
      </c>
      <c r="D35" s="172" t="str">
        <f t="shared" si="0"/>
        <v>ILAVE / CALLATA</v>
      </c>
      <c r="E35" s="172" t="s">
        <v>176</v>
      </c>
      <c r="F35" s="172" t="s">
        <v>268</v>
      </c>
      <c r="G35" s="176">
        <v>1</v>
      </c>
      <c r="H35" s="177">
        <v>1</v>
      </c>
      <c r="I35" s="177">
        <v>1</v>
      </c>
      <c r="J35" s="177">
        <v>0</v>
      </c>
      <c r="K35" s="177">
        <v>0</v>
      </c>
      <c r="L35" s="177">
        <v>0</v>
      </c>
      <c r="M35" s="177">
        <v>0</v>
      </c>
      <c r="N35" s="177"/>
      <c r="O35"/>
      <c r="P35"/>
      <c r="Q35"/>
      <c r="R35"/>
      <c r="S35"/>
    </row>
    <row r="36" spans="1:19" ht="27" x14ac:dyDescent="0.25">
      <c r="A36" s="172" t="s">
        <v>269</v>
      </c>
      <c r="B36" s="175" t="s">
        <v>270</v>
      </c>
      <c r="C36" s="172" t="s">
        <v>180</v>
      </c>
      <c r="D36" s="172" t="str">
        <f t="shared" si="0"/>
        <v>ILAVE / CANGALLI ACHANTUYO</v>
      </c>
      <c r="E36" s="172" t="s">
        <v>176</v>
      </c>
      <c r="F36" s="172" t="s">
        <v>271</v>
      </c>
      <c r="G36" s="176">
        <v>1</v>
      </c>
      <c r="H36" s="177">
        <v>1</v>
      </c>
      <c r="I36" s="177">
        <v>1</v>
      </c>
      <c r="J36" s="177">
        <v>0</v>
      </c>
      <c r="K36" s="177">
        <v>0</v>
      </c>
      <c r="L36" s="177">
        <v>0</v>
      </c>
      <c r="M36" s="177">
        <v>0</v>
      </c>
      <c r="N36" s="177"/>
      <c r="O36"/>
      <c r="P36"/>
      <c r="Q36"/>
      <c r="R36"/>
      <c r="S36"/>
    </row>
    <row r="37" spans="1:19" ht="18" x14ac:dyDescent="0.25">
      <c r="A37" s="172" t="s">
        <v>272</v>
      </c>
      <c r="B37" s="175" t="s">
        <v>273</v>
      </c>
      <c r="C37" s="172" t="s">
        <v>180</v>
      </c>
      <c r="D37" s="172" t="str">
        <f t="shared" si="0"/>
        <v>CAPAZO / CAPASO</v>
      </c>
      <c r="E37" s="172" t="s">
        <v>274</v>
      </c>
      <c r="F37" s="172" t="s">
        <v>275</v>
      </c>
      <c r="G37" s="176">
        <v>1</v>
      </c>
      <c r="H37" s="177">
        <v>1</v>
      </c>
      <c r="I37" s="177">
        <v>0</v>
      </c>
      <c r="J37" s="177">
        <v>1</v>
      </c>
      <c r="K37" s="177">
        <v>0</v>
      </c>
      <c r="L37" s="177">
        <v>0</v>
      </c>
      <c r="M37" s="177">
        <v>0</v>
      </c>
      <c r="N37" s="177"/>
      <c r="O37"/>
      <c r="P37"/>
      <c r="Q37"/>
      <c r="R37"/>
      <c r="S37"/>
    </row>
    <row r="38" spans="1:19" ht="18" x14ac:dyDescent="0.25">
      <c r="A38" s="172" t="s">
        <v>276</v>
      </c>
      <c r="B38" s="175" t="s">
        <v>277</v>
      </c>
      <c r="C38" s="172" t="s">
        <v>180</v>
      </c>
      <c r="D38" s="172" t="str">
        <f t="shared" si="0"/>
        <v>ILAVE / CATAMURO II</v>
      </c>
      <c r="E38" s="172" t="s">
        <v>176</v>
      </c>
      <c r="F38" s="172" t="s">
        <v>278</v>
      </c>
      <c r="G38" s="176">
        <v>1</v>
      </c>
      <c r="H38" s="177">
        <v>1</v>
      </c>
      <c r="I38" s="177">
        <v>1</v>
      </c>
      <c r="J38" s="177">
        <v>0</v>
      </c>
      <c r="K38" s="177">
        <v>0</v>
      </c>
      <c r="L38" s="177">
        <v>0</v>
      </c>
      <c r="M38" s="177">
        <v>0</v>
      </c>
      <c r="N38" s="177"/>
      <c r="O38"/>
      <c r="P38"/>
      <c r="Q38"/>
      <c r="R38"/>
      <c r="S38"/>
    </row>
    <row r="39" spans="1:19" ht="18" x14ac:dyDescent="0.25">
      <c r="A39" s="172" t="s">
        <v>279</v>
      </c>
      <c r="B39" s="175" t="s">
        <v>280</v>
      </c>
      <c r="C39" s="172" t="s">
        <v>180</v>
      </c>
      <c r="D39" s="172" t="str">
        <f t="shared" si="0"/>
        <v>ILAVE / CHIJUYO COPAPUJO</v>
      </c>
      <c r="E39" s="172" t="s">
        <v>176</v>
      </c>
      <c r="F39" s="172" t="s">
        <v>281</v>
      </c>
      <c r="G39" s="176">
        <v>1</v>
      </c>
      <c r="H39" s="177">
        <v>1</v>
      </c>
      <c r="I39" s="177">
        <v>1</v>
      </c>
      <c r="J39" s="177">
        <v>0</v>
      </c>
      <c r="K39" s="177">
        <v>0</v>
      </c>
      <c r="L39" s="177">
        <v>0</v>
      </c>
      <c r="M39" s="177">
        <v>0</v>
      </c>
      <c r="N39" s="177"/>
      <c r="O39"/>
      <c r="P39"/>
      <c r="Q39"/>
      <c r="R39"/>
      <c r="S39"/>
    </row>
    <row r="40" spans="1:19" ht="18" x14ac:dyDescent="0.25">
      <c r="A40" s="172" t="s">
        <v>282</v>
      </c>
      <c r="B40" s="175" t="s">
        <v>283</v>
      </c>
      <c r="C40" s="172" t="s">
        <v>180</v>
      </c>
      <c r="D40" s="172" t="str">
        <f t="shared" si="0"/>
        <v>ILAVE / CHURO MAQUERA</v>
      </c>
      <c r="E40" s="172" t="s">
        <v>176</v>
      </c>
      <c r="F40" s="172" t="s">
        <v>284</v>
      </c>
      <c r="G40" s="176">
        <v>2</v>
      </c>
      <c r="H40" s="177">
        <v>2</v>
      </c>
      <c r="I40" s="177">
        <v>1</v>
      </c>
      <c r="J40" s="177">
        <v>1</v>
      </c>
      <c r="K40" s="177">
        <v>0</v>
      </c>
      <c r="L40" s="177">
        <v>0</v>
      </c>
      <c r="M40" s="177">
        <v>0</v>
      </c>
      <c r="N40" s="177"/>
      <c r="O40"/>
      <c r="P40"/>
      <c r="Q40"/>
      <c r="R40"/>
      <c r="S40"/>
    </row>
    <row r="41" spans="1:19" ht="18" x14ac:dyDescent="0.25">
      <c r="A41" s="172" t="s">
        <v>285</v>
      </c>
      <c r="B41" s="175" t="s">
        <v>286</v>
      </c>
      <c r="C41" s="172" t="s">
        <v>180</v>
      </c>
      <c r="D41" s="172" t="str">
        <f t="shared" si="0"/>
        <v>ILAVE / OCOÑA</v>
      </c>
      <c r="E41" s="172" t="s">
        <v>176</v>
      </c>
      <c r="F41" s="172" t="s">
        <v>287</v>
      </c>
      <c r="G41" s="176">
        <v>1</v>
      </c>
      <c r="H41" s="177">
        <v>1</v>
      </c>
      <c r="I41" s="177">
        <v>0</v>
      </c>
      <c r="J41" s="177">
        <v>1</v>
      </c>
      <c r="K41" s="177">
        <v>0</v>
      </c>
      <c r="L41" s="177">
        <v>0</v>
      </c>
      <c r="M41" s="177">
        <v>0</v>
      </c>
      <c r="N41" s="177"/>
      <c r="O41"/>
      <c r="P41"/>
      <c r="Q41"/>
      <c r="R41"/>
      <c r="S41"/>
    </row>
    <row r="42" spans="1:19" ht="27" x14ac:dyDescent="0.25">
      <c r="A42" s="172" t="s">
        <v>288</v>
      </c>
      <c r="B42" s="175" t="s">
        <v>289</v>
      </c>
      <c r="C42" s="172" t="s">
        <v>180</v>
      </c>
      <c r="D42" s="172" t="str">
        <f t="shared" si="0"/>
        <v>ILAVE / PHARATA COPANI</v>
      </c>
      <c r="E42" s="172" t="s">
        <v>176</v>
      </c>
      <c r="F42" s="172" t="s">
        <v>290</v>
      </c>
      <c r="G42" s="176">
        <v>1</v>
      </c>
      <c r="H42" s="177">
        <v>1</v>
      </c>
      <c r="I42" s="177">
        <v>1</v>
      </c>
      <c r="J42" s="177">
        <v>0</v>
      </c>
      <c r="K42" s="177">
        <v>0</v>
      </c>
      <c r="L42" s="177">
        <v>0</v>
      </c>
      <c r="M42" s="177">
        <v>0</v>
      </c>
      <c r="N42" s="177"/>
      <c r="O42"/>
      <c r="P42"/>
      <c r="Q42"/>
      <c r="R42"/>
      <c r="S42"/>
    </row>
    <row r="43" spans="1:19" ht="18" x14ac:dyDescent="0.25">
      <c r="A43" s="172" t="s">
        <v>291</v>
      </c>
      <c r="B43" s="175" t="s">
        <v>292</v>
      </c>
      <c r="C43" s="172" t="s">
        <v>180</v>
      </c>
      <c r="D43" s="172" t="str">
        <f t="shared" si="0"/>
        <v>PILCUYO / PUCARA</v>
      </c>
      <c r="E43" s="172" t="s">
        <v>183</v>
      </c>
      <c r="F43" s="172" t="s">
        <v>293</v>
      </c>
      <c r="G43" s="176">
        <v>1</v>
      </c>
      <c r="H43" s="177">
        <v>1</v>
      </c>
      <c r="I43" s="177">
        <v>1</v>
      </c>
      <c r="J43" s="177">
        <v>0</v>
      </c>
      <c r="K43" s="177">
        <v>0</v>
      </c>
      <c r="L43" s="177">
        <v>0</v>
      </c>
      <c r="M43" s="177">
        <v>0</v>
      </c>
      <c r="N43" s="177"/>
      <c r="O43"/>
      <c r="P43"/>
      <c r="Q43"/>
      <c r="R43"/>
      <c r="S43"/>
    </row>
    <row r="44" spans="1:19" ht="27" x14ac:dyDescent="0.25">
      <c r="A44" s="172" t="s">
        <v>294</v>
      </c>
      <c r="B44" s="175" t="s">
        <v>295</v>
      </c>
      <c r="C44" s="172" t="s">
        <v>180</v>
      </c>
      <c r="D44" s="172" t="str">
        <f t="shared" si="0"/>
        <v>PILCUYO / SACARI TITICACHI</v>
      </c>
      <c r="E44" s="172" t="s">
        <v>183</v>
      </c>
      <c r="F44" s="172" t="s">
        <v>296</v>
      </c>
      <c r="G44" s="176">
        <v>1</v>
      </c>
      <c r="H44" s="177">
        <v>1</v>
      </c>
      <c r="I44" s="177">
        <v>0</v>
      </c>
      <c r="J44" s="177">
        <v>1</v>
      </c>
      <c r="K44" s="177">
        <v>0</v>
      </c>
      <c r="L44" s="177">
        <v>0</v>
      </c>
      <c r="M44" s="177">
        <v>0</v>
      </c>
      <c r="N44" s="177"/>
      <c r="O44"/>
      <c r="P44"/>
      <c r="Q44"/>
      <c r="R44"/>
      <c r="S44"/>
    </row>
    <row r="45" spans="1:19" ht="18" x14ac:dyDescent="0.25">
      <c r="A45" s="172" t="s">
        <v>297</v>
      </c>
      <c r="B45" s="175" t="s">
        <v>298</v>
      </c>
      <c r="C45" s="172" t="s">
        <v>180</v>
      </c>
      <c r="D45" s="172" t="str">
        <f t="shared" si="0"/>
        <v>ILAVE / URANI</v>
      </c>
      <c r="E45" s="172" t="s">
        <v>176</v>
      </c>
      <c r="F45" s="172" t="s">
        <v>299</v>
      </c>
      <c r="G45" s="176">
        <v>1</v>
      </c>
      <c r="H45" s="177">
        <v>1</v>
      </c>
      <c r="I45" s="177">
        <v>0</v>
      </c>
      <c r="J45" s="177">
        <v>1</v>
      </c>
      <c r="K45" s="177">
        <v>0</v>
      </c>
      <c r="L45" s="177">
        <v>0</v>
      </c>
      <c r="M45" s="177">
        <v>0</v>
      </c>
      <c r="N45" s="177"/>
      <c r="O45"/>
      <c r="P45"/>
      <c r="Q45"/>
      <c r="R45"/>
      <c r="S45"/>
    </row>
    <row r="46" spans="1:19" ht="18" x14ac:dyDescent="0.25">
      <c r="A46" s="172" t="s">
        <v>300</v>
      </c>
      <c r="B46" s="175" t="s">
        <v>301</v>
      </c>
      <c r="C46" s="172" t="s">
        <v>180</v>
      </c>
      <c r="D46" s="172" t="str">
        <f t="shared" si="0"/>
        <v>PILCUYO / CACHIPUCARA</v>
      </c>
      <c r="E46" s="172" t="s">
        <v>183</v>
      </c>
      <c r="F46" s="172" t="s">
        <v>302</v>
      </c>
      <c r="G46" s="176">
        <v>1</v>
      </c>
      <c r="H46" s="177">
        <v>1</v>
      </c>
      <c r="I46" s="177">
        <v>0</v>
      </c>
      <c r="J46" s="177">
        <v>1</v>
      </c>
      <c r="K46" s="177">
        <v>0</v>
      </c>
      <c r="L46" s="177">
        <v>0</v>
      </c>
      <c r="M46" s="177">
        <v>0</v>
      </c>
      <c r="N46" s="177"/>
      <c r="O46"/>
      <c r="P46"/>
      <c r="Q46"/>
      <c r="R46"/>
      <c r="S46"/>
    </row>
    <row r="47" spans="1:19" ht="27" x14ac:dyDescent="0.25">
      <c r="A47" s="172" t="s">
        <v>303</v>
      </c>
      <c r="B47" s="175" t="s">
        <v>304</v>
      </c>
      <c r="C47" s="172" t="s">
        <v>180</v>
      </c>
      <c r="D47" s="172" t="str">
        <f t="shared" si="0"/>
        <v>ILAVE / JACHOCCO HUARACCO</v>
      </c>
      <c r="E47" s="172" t="s">
        <v>176</v>
      </c>
      <c r="F47" s="172" t="s">
        <v>305</v>
      </c>
      <c r="G47" s="176">
        <v>4</v>
      </c>
      <c r="H47" s="177">
        <v>3</v>
      </c>
      <c r="I47" s="177">
        <v>0</v>
      </c>
      <c r="J47" s="177">
        <v>3</v>
      </c>
      <c r="K47" s="177">
        <v>0</v>
      </c>
      <c r="L47" s="177">
        <v>1</v>
      </c>
      <c r="M47" s="177">
        <v>0</v>
      </c>
      <c r="N47" s="177"/>
      <c r="O47"/>
      <c r="P47"/>
      <c r="Q47"/>
      <c r="R47"/>
      <c r="S47"/>
    </row>
    <row r="48" spans="1:19" ht="18" x14ac:dyDescent="0.25">
      <c r="A48" s="172" t="s">
        <v>306</v>
      </c>
      <c r="B48" s="175" t="s">
        <v>307</v>
      </c>
      <c r="C48" s="172" t="s">
        <v>180</v>
      </c>
      <c r="D48" s="172" t="str">
        <f t="shared" si="0"/>
        <v>ILAVE / LACAYA</v>
      </c>
      <c r="E48" s="172" t="s">
        <v>176</v>
      </c>
      <c r="F48" s="172" t="s">
        <v>308</v>
      </c>
      <c r="G48" s="176">
        <v>1</v>
      </c>
      <c r="H48" s="177">
        <v>1</v>
      </c>
      <c r="I48" s="177">
        <v>1</v>
      </c>
      <c r="J48" s="177">
        <v>0</v>
      </c>
      <c r="K48" s="177">
        <v>0</v>
      </c>
      <c r="L48" s="177">
        <v>0</v>
      </c>
      <c r="M48" s="177">
        <v>0</v>
      </c>
      <c r="N48" s="177"/>
      <c r="O48"/>
      <c r="P48"/>
      <c r="Q48"/>
      <c r="R48"/>
      <c r="S48"/>
    </row>
    <row r="49" spans="1:19" ht="18" x14ac:dyDescent="0.25">
      <c r="A49" s="172" t="s">
        <v>309</v>
      </c>
      <c r="B49" s="175" t="s">
        <v>310</v>
      </c>
      <c r="C49" s="172" t="s">
        <v>180</v>
      </c>
      <c r="D49" s="172" t="str">
        <f t="shared" si="0"/>
        <v>ILAVE / PANTIHUECO</v>
      </c>
      <c r="E49" s="172" t="s">
        <v>176</v>
      </c>
      <c r="F49" s="172" t="s">
        <v>311</v>
      </c>
      <c r="G49" s="176">
        <v>1</v>
      </c>
      <c r="H49" s="177">
        <v>1</v>
      </c>
      <c r="I49" s="177">
        <v>1</v>
      </c>
      <c r="J49" s="177">
        <v>0</v>
      </c>
      <c r="K49" s="177">
        <v>0</v>
      </c>
      <c r="L49" s="177">
        <v>0</v>
      </c>
      <c r="M49" s="177">
        <v>0</v>
      </c>
      <c r="N49" s="177"/>
      <c r="O49"/>
      <c r="P49"/>
      <c r="Q49"/>
      <c r="R49"/>
      <c r="S49"/>
    </row>
    <row r="50" spans="1:19" ht="18" x14ac:dyDescent="0.25">
      <c r="A50" s="172" t="s">
        <v>312</v>
      </c>
      <c r="B50" s="175" t="s">
        <v>313</v>
      </c>
      <c r="C50" s="172" t="s">
        <v>180</v>
      </c>
      <c r="D50" s="172" t="str">
        <f t="shared" si="0"/>
        <v>ILAVE / POQUICHILLA</v>
      </c>
      <c r="E50" s="172" t="s">
        <v>176</v>
      </c>
      <c r="F50" s="172" t="s">
        <v>314</v>
      </c>
      <c r="G50" s="176">
        <v>1</v>
      </c>
      <c r="H50" s="177">
        <v>1</v>
      </c>
      <c r="I50" s="177">
        <v>1</v>
      </c>
      <c r="J50" s="177">
        <v>0</v>
      </c>
      <c r="K50" s="177">
        <v>0</v>
      </c>
      <c r="L50" s="177">
        <v>0</v>
      </c>
      <c r="M50" s="177">
        <v>0</v>
      </c>
      <c r="N50" s="177"/>
      <c r="O50"/>
      <c r="P50"/>
      <c r="Q50"/>
      <c r="R50"/>
      <c r="S50"/>
    </row>
    <row r="51" spans="1:19" ht="18" x14ac:dyDescent="0.25">
      <c r="A51" s="172" t="s">
        <v>315</v>
      </c>
      <c r="B51" s="175">
        <v>711</v>
      </c>
      <c r="C51" s="172" t="s">
        <v>180</v>
      </c>
      <c r="D51" s="172" t="str">
        <f t="shared" si="0"/>
        <v>ILAVE / ROSACANI</v>
      </c>
      <c r="E51" s="172" t="s">
        <v>176</v>
      </c>
      <c r="F51" s="172" t="s">
        <v>316</v>
      </c>
      <c r="G51" s="176">
        <v>2</v>
      </c>
      <c r="H51" s="177">
        <v>2</v>
      </c>
      <c r="I51" s="177">
        <v>0</v>
      </c>
      <c r="J51" s="177">
        <v>2</v>
      </c>
      <c r="K51" s="177">
        <v>0</v>
      </c>
      <c r="L51" s="177">
        <v>0</v>
      </c>
      <c r="M51" s="177">
        <v>0</v>
      </c>
      <c r="N51" s="177"/>
      <c r="O51"/>
      <c r="P51"/>
      <c r="Q51"/>
      <c r="R51"/>
      <c r="S51"/>
    </row>
    <row r="52" spans="1:19" ht="18" x14ac:dyDescent="0.25">
      <c r="A52" s="172" t="s">
        <v>317</v>
      </c>
      <c r="B52" s="175" t="s">
        <v>318</v>
      </c>
      <c r="C52" s="172" t="s">
        <v>180</v>
      </c>
      <c r="D52" s="172" t="str">
        <f t="shared" si="0"/>
        <v>ILAVE / SIRAYA</v>
      </c>
      <c r="E52" s="172" t="s">
        <v>176</v>
      </c>
      <c r="F52" s="172" t="s">
        <v>319</v>
      </c>
      <c r="G52" s="176">
        <v>2</v>
      </c>
      <c r="H52" s="177">
        <v>2</v>
      </c>
      <c r="I52" s="177">
        <v>0</v>
      </c>
      <c r="J52" s="177">
        <v>2</v>
      </c>
      <c r="K52" s="177">
        <v>0</v>
      </c>
      <c r="L52" s="177">
        <v>0</v>
      </c>
      <c r="M52" s="177">
        <v>0</v>
      </c>
      <c r="N52" s="177"/>
      <c r="O52"/>
      <c r="P52"/>
      <c r="Q52"/>
      <c r="R52"/>
      <c r="S52"/>
    </row>
    <row r="53" spans="1:19" ht="18" x14ac:dyDescent="0.25">
      <c r="A53" s="172" t="s">
        <v>320</v>
      </c>
      <c r="B53" s="175" t="s">
        <v>321</v>
      </c>
      <c r="C53" s="172" t="s">
        <v>180</v>
      </c>
      <c r="D53" s="172" t="str">
        <f t="shared" si="0"/>
        <v>ILAVE / TANAPACA</v>
      </c>
      <c r="E53" s="172" t="s">
        <v>176</v>
      </c>
      <c r="F53" s="172" t="s">
        <v>322</v>
      </c>
      <c r="G53" s="176">
        <v>1</v>
      </c>
      <c r="H53" s="177">
        <v>1</v>
      </c>
      <c r="I53" s="177">
        <v>1</v>
      </c>
      <c r="J53" s="177">
        <v>0</v>
      </c>
      <c r="K53" s="177">
        <v>0</v>
      </c>
      <c r="L53" s="177">
        <v>0</v>
      </c>
      <c r="M53" s="177">
        <v>0</v>
      </c>
      <c r="N53" s="177"/>
      <c r="O53"/>
      <c r="P53"/>
      <c r="Q53"/>
      <c r="R53"/>
      <c r="S53"/>
    </row>
    <row r="54" spans="1:19" ht="18" x14ac:dyDescent="0.25">
      <c r="A54" s="172" t="s">
        <v>323</v>
      </c>
      <c r="B54" s="175" t="s">
        <v>324</v>
      </c>
      <c r="C54" s="172" t="s">
        <v>180</v>
      </c>
      <c r="D54" s="172" t="str">
        <f t="shared" si="0"/>
        <v>ILAVE / LACACHI</v>
      </c>
      <c r="E54" s="172" t="s">
        <v>176</v>
      </c>
      <c r="F54" s="172" t="s">
        <v>325</v>
      </c>
      <c r="G54" s="176">
        <v>1</v>
      </c>
      <c r="H54" s="177">
        <v>1</v>
      </c>
      <c r="I54" s="177">
        <v>0</v>
      </c>
      <c r="J54" s="177">
        <v>1</v>
      </c>
      <c r="K54" s="177">
        <v>0</v>
      </c>
      <c r="L54" s="177">
        <v>0</v>
      </c>
      <c r="M54" s="177">
        <v>0</v>
      </c>
      <c r="N54" s="177"/>
      <c r="O54"/>
      <c r="P54"/>
      <c r="Q54"/>
      <c r="R54"/>
      <c r="S54"/>
    </row>
    <row r="55" spans="1:19" ht="27" x14ac:dyDescent="0.25">
      <c r="A55" s="172" t="s">
        <v>326</v>
      </c>
      <c r="B55" s="175" t="s">
        <v>327</v>
      </c>
      <c r="C55" s="172" t="s">
        <v>180</v>
      </c>
      <c r="D55" s="172" t="str">
        <f t="shared" si="0"/>
        <v>ILAVE / PAJJCHA CCACCAPI</v>
      </c>
      <c r="E55" s="172" t="s">
        <v>176</v>
      </c>
      <c r="F55" s="172" t="s">
        <v>328</v>
      </c>
      <c r="G55" s="176">
        <v>1</v>
      </c>
      <c r="H55" s="177">
        <v>1</v>
      </c>
      <c r="I55" s="177">
        <v>1</v>
      </c>
      <c r="J55" s="177">
        <v>0</v>
      </c>
      <c r="K55" s="177">
        <v>0</v>
      </c>
      <c r="L55" s="177">
        <v>0</v>
      </c>
      <c r="M55" s="177">
        <v>0</v>
      </c>
      <c r="N55" s="177"/>
      <c r="O55"/>
      <c r="P55"/>
      <c r="Q55"/>
      <c r="R55"/>
      <c r="S55"/>
    </row>
    <row r="56" spans="1:19" ht="27" x14ac:dyDescent="0.25">
      <c r="A56" s="172" t="s">
        <v>329</v>
      </c>
      <c r="B56" s="175" t="s">
        <v>330</v>
      </c>
      <c r="C56" s="172" t="s">
        <v>180</v>
      </c>
      <c r="D56" s="172" t="str">
        <f t="shared" si="0"/>
        <v>PILCUYO / PACCO BEBEDERO</v>
      </c>
      <c r="E56" s="172" t="s">
        <v>183</v>
      </c>
      <c r="F56" s="172" t="s">
        <v>331</v>
      </c>
      <c r="G56" s="176">
        <v>1</v>
      </c>
      <c r="H56" s="177">
        <v>1</v>
      </c>
      <c r="I56" s="177">
        <v>1</v>
      </c>
      <c r="J56" s="177">
        <v>0</v>
      </c>
      <c r="K56" s="177">
        <v>0</v>
      </c>
      <c r="L56" s="177">
        <v>0</v>
      </c>
      <c r="M56" s="177">
        <v>0</v>
      </c>
      <c r="N56" s="177"/>
      <c r="O56"/>
      <c r="P56"/>
      <c r="Q56"/>
      <c r="R56"/>
      <c r="S56"/>
    </row>
    <row r="57" spans="1:19" ht="18" x14ac:dyDescent="0.25">
      <c r="A57" s="172" t="s">
        <v>332</v>
      </c>
      <c r="B57" s="175" t="s">
        <v>333</v>
      </c>
      <c r="C57" s="172" t="s">
        <v>180</v>
      </c>
      <c r="D57" s="172" t="str">
        <f t="shared" si="0"/>
        <v>ILAVE / COLLATA</v>
      </c>
      <c r="E57" s="172" t="s">
        <v>176</v>
      </c>
      <c r="F57" s="172" t="s">
        <v>334</v>
      </c>
      <c r="G57" s="176">
        <v>1</v>
      </c>
      <c r="H57" s="177">
        <v>1</v>
      </c>
      <c r="I57" s="177">
        <v>1</v>
      </c>
      <c r="J57" s="177">
        <v>0</v>
      </c>
      <c r="K57" s="177">
        <v>0</v>
      </c>
      <c r="L57" s="177">
        <v>0</v>
      </c>
      <c r="M57" s="177">
        <v>0</v>
      </c>
      <c r="N57" s="177"/>
      <c r="O57"/>
      <c r="P57"/>
      <c r="Q57"/>
      <c r="R57"/>
      <c r="S57"/>
    </row>
    <row r="58" spans="1:19" ht="18" x14ac:dyDescent="0.25">
      <c r="A58" s="172" t="s">
        <v>335</v>
      </c>
      <c r="B58" s="175" t="s">
        <v>336</v>
      </c>
      <c r="C58" s="172" t="s">
        <v>180</v>
      </c>
      <c r="D58" s="172" t="str">
        <f t="shared" si="0"/>
        <v>ILAVE / HUANCARANI</v>
      </c>
      <c r="E58" s="172" t="s">
        <v>176</v>
      </c>
      <c r="F58" s="172" t="s">
        <v>337</v>
      </c>
      <c r="G58" s="176">
        <v>1</v>
      </c>
      <c r="H58" s="177">
        <v>1</v>
      </c>
      <c r="I58" s="177">
        <v>1</v>
      </c>
      <c r="J58" s="177">
        <v>0</v>
      </c>
      <c r="K58" s="177">
        <v>0</v>
      </c>
      <c r="L58" s="177">
        <v>0</v>
      </c>
      <c r="M58" s="177">
        <v>0</v>
      </c>
      <c r="N58" s="177"/>
      <c r="O58"/>
      <c r="P58"/>
      <c r="Q58"/>
      <c r="R58"/>
      <c r="S58"/>
    </row>
    <row r="59" spans="1:19" ht="27" x14ac:dyDescent="0.25">
      <c r="A59" s="172" t="s">
        <v>338</v>
      </c>
      <c r="B59" s="175" t="s">
        <v>339</v>
      </c>
      <c r="C59" s="172" t="s">
        <v>180</v>
      </c>
      <c r="D59" s="172" t="str">
        <f t="shared" si="0"/>
        <v>ILAVE / COLLOCO HUAYCHANI</v>
      </c>
      <c r="E59" s="172" t="s">
        <v>176</v>
      </c>
      <c r="F59" s="172" t="s">
        <v>340</v>
      </c>
      <c r="G59" s="176">
        <v>1</v>
      </c>
      <c r="H59" s="177">
        <v>1</v>
      </c>
      <c r="I59" s="177">
        <v>1</v>
      </c>
      <c r="J59" s="177">
        <v>0</v>
      </c>
      <c r="K59" s="177">
        <v>0</v>
      </c>
      <c r="L59" s="177">
        <v>0</v>
      </c>
      <c r="M59" s="177">
        <v>0</v>
      </c>
      <c r="N59" s="177"/>
      <c r="O59"/>
      <c r="P59"/>
      <c r="Q59"/>
      <c r="R59"/>
      <c r="S59"/>
    </row>
    <row r="60" spans="1:19" ht="18" x14ac:dyDescent="0.25">
      <c r="A60" s="172" t="s">
        <v>341</v>
      </c>
      <c r="B60" s="175" t="s">
        <v>342</v>
      </c>
      <c r="C60" s="172" t="s">
        <v>180</v>
      </c>
      <c r="D60" s="172" t="str">
        <f t="shared" si="0"/>
        <v>SANTA ROSA / AYUPALCA</v>
      </c>
      <c r="E60" s="172" t="s">
        <v>187</v>
      </c>
      <c r="F60" s="172" t="s">
        <v>343</v>
      </c>
      <c r="G60" s="176">
        <v>1</v>
      </c>
      <c r="H60" s="177">
        <v>1</v>
      </c>
      <c r="I60" s="177">
        <v>0</v>
      </c>
      <c r="J60" s="177">
        <v>1</v>
      </c>
      <c r="K60" s="177">
        <v>0</v>
      </c>
      <c r="L60" s="177">
        <v>0</v>
      </c>
      <c r="M60" s="177">
        <v>0</v>
      </c>
      <c r="N60" s="177"/>
      <c r="O60"/>
      <c r="P60"/>
      <c r="Q60"/>
      <c r="R60"/>
      <c r="S60"/>
    </row>
    <row r="61" spans="1:19" ht="18" x14ac:dyDescent="0.25">
      <c r="A61" s="172" t="s">
        <v>344</v>
      </c>
      <c r="B61" s="175" t="s">
        <v>345</v>
      </c>
      <c r="C61" s="172" t="s">
        <v>180</v>
      </c>
      <c r="D61" s="172" t="str">
        <f t="shared" si="0"/>
        <v>SANTA ROSA / SULCANACA</v>
      </c>
      <c r="E61" s="172" t="s">
        <v>187</v>
      </c>
      <c r="F61" s="172" t="s">
        <v>346</v>
      </c>
      <c r="G61" s="176">
        <v>1</v>
      </c>
      <c r="H61" s="177">
        <v>1</v>
      </c>
      <c r="I61" s="177">
        <v>0</v>
      </c>
      <c r="J61" s="177">
        <v>1</v>
      </c>
      <c r="K61" s="177">
        <v>0</v>
      </c>
      <c r="L61" s="177">
        <v>0</v>
      </c>
      <c r="M61" s="177">
        <v>0</v>
      </c>
      <c r="N61" s="177"/>
      <c r="O61"/>
      <c r="P61"/>
      <c r="Q61"/>
      <c r="R61"/>
      <c r="S61"/>
    </row>
    <row r="62" spans="1:19" ht="18" x14ac:dyDescent="0.25">
      <c r="A62" s="172" t="s">
        <v>347</v>
      </c>
      <c r="B62" s="175" t="s">
        <v>348</v>
      </c>
      <c r="C62" s="172" t="s">
        <v>180</v>
      </c>
      <c r="D62" s="172" t="str">
        <f t="shared" si="0"/>
        <v>SANTA ROSA / MAZOCRUZ</v>
      </c>
      <c r="E62" s="172" t="s">
        <v>187</v>
      </c>
      <c r="F62" s="172" t="s">
        <v>349</v>
      </c>
      <c r="G62" s="176">
        <v>2</v>
      </c>
      <c r="H62" s="177">
        <v>2</v>
      </c>
      <c r="I62" s="177">
        <v>0</v>
      </c>
      <c r="J62" s="177">
        <v>2</v>
      </c>
      <c r="K62" s="177">
        <v>0</v>
      </c>
      <c r="L62" s="177">
        <v>0</v>
      </c>
      <c r="M62" s="177">
        <v>0</v>
      </c>
      <c r="N62" s="177"/>
      <c r="O62"/>
      <c r="P62"/>
      <c r="Q62"/>
      <c r="R62"/>
      <c r="S62"/>
    </row>
    <row r="63" spans="1:19" ht="18" x14ac:dyDescent="0.25">
      <c r="A63" s="172" t="s">
        <v>350</v>
      </c>
      <c r="B63" s="175" t="s">
        <v>351</v>
      </c>
      <c r="C63" s="172" t="s">
        <v>180</v>
      </c>
      <c r="D63" s="172" t="str">
        <f t="shared" si="0"/>
        <v>ILAVE / ILAVE</v>
      </c>
      <c r="E63" s="172" t="s">
        <v>176</v>
      </c>
      <c r="F63" s="172" t="s">
        <v>176</v>
      </c>
      <c r="G63" s="176">
        <v>2</v>
      </c>
      <c r="H63" s="177">
        <v>2</v>
      </c>
      <c r="I63" s="177">
        <v>1</v>
      </c>
      <c r="J63" s="177">
        <v>1</v>
      </c>
      <c r="K63" s="177">
        <v>0</v>
      </c>
      <c r="L63" s="177">
        <v>0</v>
      </c>
      <c r="M63" s="177">
        <v>0</v>
      </c>
      <c r="N63" s="177"/>
      <c r="O63"/>
      <c r="P63"/>
      <c r="Q63"/>
      <c r="R63"/>
      <c r="S63"/>
    </row>
    <row r="64" spans="1:19" ht="18" x14ac:dyDescent="0.25">
      <c r="A64" s="172" t="s">
        <v>352</v>
      </c>
      <c r="B64" s="175" t="s">
        <v>353</v>
      </c>
      <c r="C64" s="172" t="s">
        <v>180</v>
      </c>
      <c r="D64" s="172" t="str">
        <f t="shared" si="0"/>
        <v>ILAVE / CHECACHATA</v>
      </c>
      <c r="E64" s="172" t="s">
        <v>176</v>
      </c>
      <c r="F64" s="172" t="s">
        <v>354</v>
      </c>
      <c r="G64" s="176">
        <v>1</v>
      </c>
      <c r="H64" s="177">
        <v>1</v>
      </c>
      <c r="I64" s="177">
        <v>0</v>
      </c>
      <c r="J64" s="177">
        <v>1</v>
      </c>
      <c r="K64" s="177">
        <v>0</v>
      </c>
      <c r="L64" s="177">
        <v>0</v>
      </c>
      <c r="M64" s="177">
        <v>0</v>
      </c>
      <c r="N64" s="177"/>
      <c r="O64"/>
      <c r="P64"/>
      <c r="Q64"/>
      <c r="R64"/>
      <c r="S64"/>
    </row>
    <row r="65" spans="1:19" ht="18" x14ac:dyDescent="0.25">
      <c r="A65" s="172" t="s">
        <v>355</v>
      </c>
      <c r="B65" s="175" t="s">
        <v>356</v>
      </c>
      <c r="C65" s="172" t="s">
        <v>180</v>
      </c>
      <c r="D65" s="172" t="str">
        <f t="shared" si="0"/>
        <v>ILAVE / SIMILLACA</v>
      </c>
      <c r="E65" s="172" t="s">
        <v>176</v>
      </c>
      <c r="F65" s="172" t="s">
        <v>357</v>
      </c>
      <c r="G65" s="176">
        <v>1</v>
      </c>
      <c r="H65" s="177">
        <v>1</v>
      </c>
      <c r="I65" s="177">
        <v>1</v>
      </c>
      <c r="J65" s="177">
        <v>0</v>
      </c>
      <c r="K65" s="177">
        <v>0</v>
      </c>
      <c r="L65" s="177">
        <v>0</v>
      </c>
      <c r="M65" s="177">
        <v>0</v>
      </c>
      <c r="N65" s="177"/>
      <c r="O65"/>
      <c r="P65"/>
      <c r="Q65"/>
      <c r="R65"/>
      <c r="S65"/>
    </row>
    <row r="66" spans="1:19" ht="18" x14ac:dyDescent="0.25">
      <c r="A66" s="172" t="s">
        <v>358</v>
      </c>
      <c r="B66" s="175" t="s">
        <v>359</v>
      </c>
      <c r="C66" s="172" t="s">
        <v>180</v>
      </c>
      <c r="D66" s="172" t="str">
        <f t="shared" si="0"/>
        <v>ILAVE / CHALLOCOLLO</v>
      </c>
      <c r="E66" s="172" t="s">
        <v>176</v>
      </c>
      <c r="F66" s="172" t="s">
        <v>360</v>
      </c>
      <c r="G66" s="176">
        <v>1</v>
      </c>
      <c r="H66" s="177">
        <v>1</v>
      </c>
      <c r="I66" s="177">
        <v>1</v>
      </c>
      <c r="J66" s="177">
        <v>0</v>
      </c>
      <c r="K66" s="177">
        <v>0</v>
      </c>
      <c r="L66" s="177">
        <v>0</v>
      </c>
      <c r="M66" s="177">
        <v>0</v>
      </c>
      <c r="N66" s="177"/>
      <c r="O66"/>
      <c r="P66"/>
      <c r="Q66"/>
      <c r="R66"/>
      <c r="S66"/>
    </row>
    <row r="67" spans="1:19" ht="18" x14ac:dyDescent="0.25">
      <c r="A67" s="172" t="s">
        <v>361</v>
      </c>
      <c r="B67" s="175" t="s">
        <v>362</v>
      </c>
      <c r="C67" s="172" t="s">
        <v>180</v>
      </c>
      <c r="D67" s="172" t="str">
        <f t="shared" si="0"/>
        <v>ILAVE / APHARUNI</v>
      </c>
      <c r="E67" s="172" t="s">
        <v>176</v>
      </c>
      <c r="F67" s="172" t="s">
        <v>363</v>
      </c>
      <c r="G67" s="176">
        <v>1</v>
      </c>
      <c r="H67" s="177">
        <v>1</v>
      </c>
      <c r="I67" s="177">
        <v>1</v>
      </c>
      <c r="J67" s="177">
        <v>0</v>
      </c>
      <c r="K67" s="177">
        <v>0</v>
      </c>
      <c r="L67" s="177">
        <v>0</v>
      </c>
      <c r="M67" s="177">
        <v>0</v>
      </c>
      <c r="N67" s="177"/>
      <c r="O67"/>
      <c r="P67"/>
      <c r="Q67"/>
      <c r="R67"/>
      <c r="S67"/>
    </row>
    <row r="68" spans="1:19" ht="18" x14ac:dyDescent="0.25">
      <c r="A68" s="172" t="s">
        <v>364</v>
      </c>
      <c r="B68" s="175" t="s">
        <v>365</v>
      </c>
      <c r="C68" s="172" t="s">
        <v>180</v>
      </c>
      <c r="D68" s="172" t="str">
        <f t="shared" si="0"/>
        <v>ILAVE / JARANI</v>
      </c>
      <c r="E68" s="172" t="s">
        <v>176</v>
      </c>
      <c r="F68" s="172" t="s">
        <v>366</v>
      </c>
      <c r="G68" s="176">
        <v>1</v>
      </c>
      <c r="H68" s="177">
        <v>1</v>
      </c>
      <c r="I68" s="177">
        <v>1</v>
      </c>
      <c r="J68" s="177">
        <v>0</v>
      </c>
      <c r="K68" s="177">
        <v>0</v>
      </c>
      <c r="L68" s="177">
        <v>0</v>
      </c>
      <c r="M68" s="177">
        <v>0</v>
      </c>
      <c r="N68" s="177"/>
      <c r="O68"/>
      <c r="P68"/>
      <c r="Q68"/>
      <c r="R68"/>
      <c r="S68"/>
    </row>
    <row r="69" spans="1:19" ht="18" x14ac:dyDescent="0.25">
      <c r="A69" s="172" t="s">
        <v>367</v>
      </c>
      <c r="B69" s="175" t="s">
        <v>368</v>
      </c>
      <c r="C69" s="172" t="s">
        <v>180</v>
      </c>
      <c r="D69" s="172" t="str">
        <f t="shared" si="0"/>
        <v>ILAVE / COMPACAZO</v>
      </c>
      <c r="E69" s="172" t="s">
        <v>176</v>
      </c>
      <c r="F69" s="172" t="s">
        <v>369</v>
      </c>
      <c r="G69" s="176">
        <v>1</v>
      </c>
      <c r="H69" s="177">
        <v>1</v>
      </c>
      <c r="I69" s="177">
        <v>1</v>
      </c>
      <c r="J69" s="177">
        <v>0</v>
      </c>
      <c r="K69" s="177">
        <v>0</v>
      </c>
      <c r="L69" s="177">
        <v>0</v>
      </c>
      <c r="M69" s="177">
        <v>0</v>
      </c>
      <c r="N69" s="177"/>
      <c r="O69"/>
      <c r="P69"/>
      <c r="Q69"/>
      <c r="R69"/>
      <c r="S69"/>
    </row>
    <row r="70" spans="1:19" ht="18" x14ac:dyDescent="0.25">
      <c r="A70" s="172" t="s">
        <v>370</v>
      </c>
      <c r="B70" s="175" t="s">
        <v>371</v>
      </c>
      <c r="C70" s="172" t="s">
        <v>180</v>
      </c>
      <c r="D70" s="172" t="str">
        <f t="shared" ref="D70:D133" si="1">CONCATENATE(E70," / ",F70)</f>
        <v>ILAVE / PICHINCUTA</v>
      </c>
      <c r="E70" s="172" t="s">
        <v>176</v>
      </c>
      <c r="F70" s="172" t="s">
        <v>372</v>
      </c>
      <c r="G70" s="176">
        <v>1</v>
      </c>
      <c r="H70" s="177">
        <v>1</v>
      </c>
      <c r="I70" s="177">
        <v>1</v>
      </c>
      <c r="J70" s="177">
        <v>0</v>
      </c>
      <c r="K70" s="177">
        <v>0</v>
      </c>
      <c r="L70" s="177">
        <v>0</v>
      </c>
      <c r="M70" s="177">
        <v>0</v>
      </c>
      <c r="N70" s="177"/>
      <c r="O70"/>
      <c r="P70"/>
      <c r="Q70"/>
      <c r="R70"/>
      <c r="S70"/>
    </row>
    <row r="71" spans="1:19" ht="18" x14ac:dyDescent="0.25">
      <c r="A71" s="172" t="s">
        <v>373</v>
      </c>
      <c r="B71" s="175" t="s">
        <v>374</v>
      </c>
      <c r="C71" s="172" t="s">
        <v>180</v>
      </c>
      <c r="D71" s="172" t="str">
        <f t="shared" si="1"/>
        <v>ILAVE / CONCHACA</v>
      </c>
      <c r="E71" s="172" t="s">
        <v>176</v>
      </c>
      <c r="F71" s="172" t="s">
        <v>375</v>
      </c>
      <c r="G71" s="176">
        <v>2</v>
      </c>
      <c r="H71" s="177">
        <v>2</v>
      </c>
      <c r="I71" s="177">
        <v>1</v>
      </c>
      <c r="J71" s="177">
        <v>1</v>
      </c>
      <c r="K71" s="177">
        <v>0</v>
      </c>
      <c r="L71" s="177">
        <v>0</v>
      </c>
      <c r="M71" s="177">
        <v>0</v>
      </c>
      <c r="N71" s="177"/>
      <c r="O71"/>
      <c r="P71"/>
      <c r="Q71"/>
      <c r="R71"/>
      <c r="S71"/>
    </row>
    <row r="72" spans="1:19" ht="27" x14ac:dyDescent="0.25">
      <c r="A72" s="172" t="s">
        <v>376</v>
      </c>
      <c r="B72" s="175" t="s">
        <v>377</v>
      </c>
      <c r="C72" s="172" t="s">
        <v>180</v>
      </c>
      <c r="D72" s="172" t="str">
        <f t="shared" si="1"/>
        <v>ILAVE / HUARAHUARANI</v>
      </c>
      <c r="E72" s="172" t="s">
        <v>176</v>
      </c>
      <c r="F72" s="172" t="s">
        <v>378</v>
      </c>
      <c r="G72" s="176">
        <v>1</v>
      </c>
      <c r="H72" s="177">
        <v>1</v>
      </c>
      <c r="I72" s="177">
        <v>0</v>
      </c>
      <c r="J72" s="177">
        <v>1</v>
      </c>
      <c r="K72" s="177">
        <v>0</v>
      </c>
      <c r="L72" s="177">
        <v>0</v>
      </c>
      <c r="M72" s="177">
        <v>0</v>
      </c>
      <c r="N72" s="177"/>
      <c r="O72"/>
      <c r="P72"/>
      <c r="Q72"/>
      <c r="R72"/>
      <c r="S72"/>
    </row>
    <row r="73" spans="1:19" ht="18" x14ac:dyDescent="0.25">
      <c r="A73" s="172" t="s">
        <v>379</v>
      </c>
      <c r="B73" s="175" t="s">
        <v>380</v>
      </c>
      <c r="C73" s="172" t="s">
        <v>180</v>
      </c>
      <c r="D73" s="172" t="str">
        <f t="shared" si="1"/>
        <v>ILAVE / CUTINI PUCARA</v>
      </c>
      <c r="E73" s="172" t="s">
        <v>176</v>
      </c>
      <c r="F73" s="172" t="s">
        <v>381</v>
      </c>
      <c r="G73" s="176">
        <v>1</v>
      </c>
      <c r="H73" s="177">
        <v>1</v>
      </c>
      <c r="I73" s="177">
        <v>0</v>
      </c>
      <c r="J73" s="177">
        <v>1</v>
      </c>
      <c r="K73" s="177">
        <v>0</v>
      </c>
      <c r="L73" s="177">
        <v>0</v>
      </c>
      <c r="M73" s="177">
        <v>0</v>
      </c>
      <c r="N73" s="177"/>
      <c r="O73"/>
      <c r="P73"/>
      <c r="Q73"/>
      <c r="R73"/>
      <c r="S73"/>
    </row>
    <row r="74" spans="1:19" ht="27" x14ac:dyDescent="0.25">
      <c r="A74" s="172" t="s">
        <v>382</v>
      </c>
      <c r="B74" s="175" t="s">
        <v>383</v>
      </c>
      <c r="C74" s="172" t="s">
        <v>180</v>
      </c>
      <c r="D74" s="172" t="str">
        <f t="shared" si="1"/>
        <v>ILAVE / SANTA ROSA DE HUAYLLATA</v>
      </c>
      <c r="E74" s="172" t="s">
        <v>176</v>
      </c>
      <c r="F74" s="172" t="s">
        <v>384</v>
      </c>
      <c r="G74" s="176">
        <v>1</v>
      </c>
      <c r="H74" s="177">
        <v>1</v>
      </c>
      <c r="I74" s="177">
        <v>0</v>
      </c>
      <c r="J74" s="177">
        <v>1</v>
      </c>
      <c r="K74" s="177">
        <v>0</v>
      </c>
      <c r="L74" s="177">
        <v>0</v>
      </c>
      <c r="M74" s="177">
        <v>0</v>
      </c>
      <c r="N74" s="177"/>
      <c r="O74"/>
      <c r="P74"/>
      <c r="Q74"/>
      <c r="R74"/>
      <c r="S74"/>
    </row>
    <row r="75" spans="1:19" ht="18" x14ac:dyDescent="0.25">
      <c r="A75" s="172" t="s">
        <v>385</v>
      </c>
      <c r="B75" s="175" t="s">
        <v>386</v>
      </c>
      <c r="C75" s="172" t="s">
        <v>180</v>
      </c>
      <c r="D75" s="172" t="str">
        <f t="shared" si="1"/>
        <v>ILAVE / HUINI HUININI</v>
      </c>
      <c r="E75" s="172" t="s">
        <v>176</v>
      </c>
      <c r="F75" s="172" t="s">
        <v>387</v>
      </c>
      <c r="G75" s="176">
        <v>1</v>
      </c>
      <c r="H75" s="177">
        <v>1</v>
      </c>
      <c r="I75" s="177">
        <v>0</v>
      </c>
      <c r="J75" s="177">
        <v>1</v>
      </c>
      <c r="K75" s="177">
        <v>0</v>
      </c>
      <c r="L75" s="177">
        <v>0</v>
      </c>
      <c r="M75" s="177">
        <v>0</v>
      </c>
      <c r="N75" s="177"/>
      <c r="O75"/>
      <c r="P75"/>
      <c r="Q75"/>
      <c r="R75"/>
      <c r="S75"/>
    </row>
    <row r="76" spans="1:19" ht="18" x14ac:dyDescent="0.25">
      <c r="A76" s="172" t="s">
        <v>388</v>
      </c>
      <c r="B76" s="175" t="s">
        <v>389</v>
      </c>
      <c r="C76" s="172" t="s">
        <v>180</v>
      </c>
      <c r="D76" s="172" t="str">
        <f t="shared" si="1"/>
        <v>ILAVE / CALACOTA</v>
      </c>
      <c r="E76" s="172" t="s">
        <v>176</v>
      </c>
      <c r="F76" s="172" t="s">
        <v>390</v>
      </c>
      <c r="G76" s="176">
        <v>1</v>
      </c>
      <c r="H76" s="177">
        <v>1</v>
      </c>
      <c r="I76" s="177">
        <v>1</v>
      </c>
      <c r="J76" s="177">
        <v>0</v>
      </c>
      <c r="K76" s="177">
        <v>0</v>
      </c>
      <c r="L76" s="177">
        <v>0</v>
      </c>
      <c r="M76" s="177">
        <v>0</v>
      </c>
      <c r="N76" s="177"/>
      <c r="O76"/>
      <c r="P76"/>
      <c r="Q76"/>
      <c r="R76"/>
      <c r="S76"/>
    </row>
    <row r="77" spans="1:19" ht="27" x14ac:dyDescent="0.25">
      <c r="A77" s="172" t="s">
        <v>391</v>
      </c>
      <c r="B77" s="175" t="s">
        <v>392</v>
      </c>
      <c r="C77" s="172" t="s">
        <v>180</v>
      </c>
      <c r="D77" s="172" t="str">
        <f t="shared" si="1"/>
        <v>PILCUYO / CAÑA MAQUERA</v>
      </c>
      <c r="E77" s="172" t="s">
        <v>183</v>
      </c>
      <c r="F77" s="172" t="s">
        <v>393</v>
      </c>
      <c r="G77" s="176">
        <v>1</v>
      </c>
      <c r="H77" s="177">
        <v>1</v>
      </c>
      <c r="I77" s="177">
        <v>1</v>
      </c>
      <c r="J77" s="177">
        <v>0</v>
      </c>
      <c r="K77" s="177">
        <v>0</v>
      </c>
      <c r="L77" s="177">
        <v>0</v>
      </c>
      <c r="M77" s="177">
        <v>0</v>
      </c>
      <c r="N77" s="177"/>
      <c r="O77"/>
      <c r="P77"/>
      <c r="Q77"/>
      <c r="R77"/>
      <c r="S77"/>
    </row>
    <row r="78" spans="1:19" ht="36" x14ac:dyDescent="0.25">
      <c r="A78" s="172" t="s">
        <v>394</v>
      </c>
      <c r="B78" s="175" t="s">
        <v>395</v>
      </c>
      <c r="C78" s="172" t="s">
        <v>180</v>
      </c>
      <c r="D78" s="172" t="str">
        <f t="shared" si="1"/>
        <v>PILCUYO / TARACANCAMAYA / CANCAMAYA</v>
      </c>
      <c r="E78" s="172" t="s">
        <v>183</v>
      </c>
      <c r="F78" s="172" t="s">
        <v>396</v>
      </c>
      <c r="G78" s="176">
        <v>1</v>
      </c>
      <c r="H78" s="177">
        <v>1</v>
      </c>
      <c r="I78" s="177">
        <v>1</v>
      </c>
      <c r="J78" s="177">
        <v>0</v>
      </c>
      <c r="K78" s="177">
        <v>0</v>
      </c>
      <c r="L78" s="177">
        <v>0</v>
      </c>
      <c r="M78" s="177">
        <v>0</v>
      </c>
      <c r="N78" s="177"/>
      <c r="O78"/>
      <c r="P78"/>
      <c r="Q78"/>
      <c r="R78"/>
      <c r="S78"/>
    </row>
    <row r="79" spans="1:19" ht="18" x14ac:dyDescent="0.25">
      <c r="A79" s="172" t="s">
        <v>397</v>
      </c>
      <c r="B79" s="175" t="s">
        <v>398</v>
      </c>
      <c r="C79" s="172" t="s">
        <v>180</v>
      </c>
      <c r="D79" s="172" t="str">
        <f t="shared" si="1"/>
        <v>PILCUYO / MULLACANI</v>
      </c>
      <c r="E79" s="172" t="s">
        <v>183</v>
      </c>
      <c r="F79" s="172" t="s">
        <v>399</v>
      </c>
      <c r="G79" s="176">
        <v>1</v>
      </c>
      <c r="H79" s="177">
        <v>1</v>
      </c>
      <c r="I79" s="177">
        <v>1</v>
      </c>
      <c r="J79" s="177">
        <v>0</v>
      </c>
      <c r="K79" s="177">
        <v>0</v>
      </c>
      <c r="L79" s="177">
        <v>0</v>
      </c>
      <c r="M79" s="177">
        <v>0</v>
      </c>
      <c r="N79" s="177"/>
      <c r="O79"/>
      <c r="P79"/>
      <c r="Q79"/>
      <c r="R79"/>
      <c r="S79"/>
    </row>
    <row r="80" spans="1:19" ht="18" x14ac:dyDescent="0.25">
      <c r="A80" s="172" t="s">
        <v>400</v>
      </c>
      <c r="B80" s="175" t="s">
        <v>401</v>
      </c>
      <c r="C80" s="172" t="s">
        <v>180</v>
      </c>
      <c r="D80" s="172" t="str">
        <f t="shared" si="1"/>
        <v>PILCUYO / QUETY</v>
      </c>
      <c r="E80" s="172" t="s">
        <v>183</v>
      </c>
      <c r="F80" s="172" t="s">
        <v>402</v>
      </c>
      <c r="G80" s="176">
        <v>1</v>
      </c>
      <c r="H80" s="177">
        <v>1</v>
      </c>
      <c r="I80" s="177">
        <v>1</v>
      </c>
      <c r="J80" s="177">
        <v>0</v>
      </c>
      <c r="K80" s="177">
        <v>0</v>
      </c>
      <c r="L80" s="177">
        <v>0</v>
      </c>
      <c r="M80" s="177">
        <v>0</v>
      </c>
      <c r="N80" s="177"/>
      <c r="O80"/>
      <c r="P80"/>
      <c r="Q80"/>
      <c r="R80"/>
      <c r="S80"/>
    </row>
    <row r="81" spans="1:19" ht="18" x14ac:dyDescent="0.25">
      <c r="A81" s="172" t="s">
        <v>403</v>
      </c>
      <c r="B81" s="175" t="s">
        <v>404</v>
      </c>
      <c r="C81" s="172" t="s">
        <v>180</v>
      </c>
      <c r="D81" s="172" t="str">
        <f t="shared" si="1"/>
        <v>PILCUYO / HUARIQUISAMA</v>
      </c>
      <c r="E81" s="172" t="s">
        <v>183</v>
      </c>
      <c r="F81" s="172" t="s">
        <v>405</v>
      </c>
      <c r="G81" s="176">
        <v>1</v>
      </c>
      <c r="H81" s="177">
        <v>1</v>
      </c>
      <c r="I81" s="177">
        <v>1</v>
      </c>
      <c r="J81" s="177">
        <v>0</v>
      </c>
      <c r="K81" s="177">
        <v>0</v>
      </c>
      <c r="L81" s="177">
        <v>0</v>
      </c>
      <c r="M81" s="177">
        <v>0</v>
      </c>
      <c r="N81" s="177"/>
      <c r="O81"/>
      <c r="P81"/>
      <c r="Q81"/>
      <c r="R81"/>
      <c r="S81"/>
    </row>
    <row r="82" spans="1:19" ht="27" x14ac:dyDescent="0.25">
      <c r="A82" s="172" t="s">
        <v>406</v>
      </c>
      <c r="B82" s="175" t="s">
        <v>407</v>
      </c>
      <c r="C82" s="172" t="s">
        <v>180</v>
      </c>
      <c r="D82" s="172" t="str">
        <f t="shared" si="1"/>
        <v>PILCUYO / CHOJÑA CHOJÑANI</v>
      </c>
      <c r="E82" s="172" t="s">
        <v>183</v>
      </c>
      <c r="F82" s="172" t="s">
        <v>408</v>
      </c>
      <c r="G82" s="176">
        <v>1</v>
      </c>
      <c r="H82" s="177">
        <v>1</v>
      </c>
      <c r="I82" s="177">
        <v>1</v>
      </c>
      <c r="J82" s="177">
        <v>0</v>
      </c>
      <c r="K82" s="177">
        <v>0</v>
      </c>
      <c r="L82" s="177">
        <v>0</v>
      </c>
      <c r="M82" s="177">
        <v>0</v>
      </c>
      <c r="N82" s="177"/>
      <c r="O82"/>
      <c r="P82"/>
      <c r="Q82"/>
      <c r="R82"/>
      <c r="S82"/>
    </row>
    <row r="83" spans="1:19" ht="27" x14ac:dyDescent="0.25">
      <c r="A83" s="172" t="s">
        <v>409</v>
      </c>
      <c r="B83" s="175" t="s">
        <v>410</v>
      </c>
      <c r="C83" s="172" t="s">
        <v>180</v>
      </c>
      <c r="D83" s="172" t="str">
        <f t="shared" si="1"/>
        <v>PILCUYO / CHAULLACAMANI</v>
      </c>
      <c r="E83" s="172" t="s">
        <v>183</v>
      </c>
      <c r="F83" s="172" t="s">
        <v>411</v>
      </c>
      <c r="G83" s="176">
        <v>1</v>
      </c>
      <c r="H83" s="177">
        <v>1</v>
      </c>
      <c r="I83" s="177">
        <v>0</v>
      </c>
      <c r="J83" s="177">
        <v>1</v>
      </c>
      <c r="K83" s="177">
        <v>0</v>
      </c>
      <c r="L83" s="177">
        <v>0</v>
      </c>
      <c r="M83" s="177">
        <v>0</v>
      </c>
      <c r="N83" s="177"/>
      <c r="O83"/>
      <c r="P83"/>
      <c r="Q83"/>
      <c r="R83"/>
      <c r="S83"/>
    </row>
    <row r="84" spans="1:19" ht="27" x14ac:dyDescent="0.25">
      <c r="A84" s="172" t="s">
        <v>412</v>
      </c>
      <c r="B84" s="175" t="s">
        <v>413</v>
      </c>
      <c r="C84" s="172" t="s">
        <v>180</v>
      </c>
      <c r="D84" s="172" t="str">
        <f t="shared" si="1"/>
        <v>PILCUYO / YAJACIRCATUYO / TUYO / TUCO</v>
      </c>
      <c r="E84" s="172" t="s">
        <v>183</v>
      </c>
      <c r="F84" s="172" t="s">
        <v>414</v>
      </c>
      <c r="G84" s="176">
        <v>1</v>
      </c>
      <c r="H84" s="177">
        <v>1</v>
      </c>
      <c r="I84" s="177">
        <v>0</v>
      </c>
      <c r="J84" s="177">
        <v>1</v>
      </c>
      <c r="K84" s="177">
        <v>0</v>
      </c>
      <c r="L84" s="177">
        <v>0</v>
      </c>
      <c r="M84" s="177">
        <v>0</v>
      </c>
      <c r="N84" s="177"/>
      <c r="O84"/>
      <c r="P84"/>
      <c r="Q84"/>
      <c r="R84"/>
      <c r="S84"/>
    </row>
    <row r="85" spans="1:19" ht="18" x14ac:dyDescent="0.25">
      <c r="A85" s="172" t="s">
        <v>415</v>
      </c>
      <c r="B85" s="175" t="s">
        <v>416</v>
      </c>
      <c r="C85" s="172" t="s">
        <v>180</v>
      </c>
      <c r="D85" s="172" t="str">
        <f t="shared" si="1"/>
        <v>PILCUYO / HUAYLLATA</v>
      </c>
      <c r="E85" s="172" t="s">
        <v>183</v>
      </c>
      <c r="F85" s="172" t="s">
        <v>417</v>
      </c>
      <c r="G85" s="176">
        <v>1</v>
      </c>
      <c r="H85" s="177">
        <v>1</v>
      </c>
      <c r="I85" s="177">
        <v>1</v>
      </c>
      <c r="J85" s="177">
        <v>0</v>
      </c>
      <c r="K85" s="177">
        <v>0</v>
      </c>
      <c r="L85" s="177">
        <v>0</v>
      </c>
      <c r="M85" s="177">
        <v>0</v>
      </c>
      <c r="N85" s="177"/>
      <c r="O85"/>
      <c r="P85"/>
      <c r="Q85"/>
      <c r="R85"/>
      <c r="S85"/>
    </row>
    <row r="86" spans="1:19" ht="27" x14ac:dyDescent="0.25">
      <c r="A86" s="172" t="s">
        <v>418</v>
      </c>
      <c r="B86" s="175" t="s">
        <v>419</v>
      </c>
      <c r="C86" s="172" t="s">
        <v>180</v>
      </c>
      <c r="D86" s="172" t="str">
        <f t="shared" si="1"/>
        <v>PILCUYO / PACCO CUSULLANA</v>
      </c>
      <c r="E86" s="172" t="s">
        <v>183</v>
      </c>
      <c r="F86" s="172" t="s">
        <v>420</v>
      </c>
      <c r="G86" s="176">
        <v>1</v>
      </c>
      <c r="H86" s="177">
        <v>1</v>
      </c>
      <c r="I86" s="177">
        <v>1</v>
      </c>
      <c r="J86" s="177">
        <v>0</v>
      </c>
      <c r="K86" s="177">
        <v>0</v>
      </c>
      <c r="L86" s="177">
        <v>0</v>
      </c>
      <c r="M86" s="177">
        <v>0</v>
      </c>
      <c r="N86" s="177"/>
      <c r="O86"/>
      <c r="P86"/>
      <c r="Q86"/>
      <c r="R86"/>
      <c r="S86"/>
    </row>
    <row r="87" spans="1:19" ht="18" x14ac:dyDescent="0.25">
      <c r="A87" s="172" t="s">
        <v>421</v>
      </c>
      <c r="B87" s="175" t="s">
        <v>422</v>
      </c>
      <c r="C87" s="172" t="s">
        <v>180</v>
      </c>
      <c r="D87" s="172" t="str">
        <f t="shared" si="1"/>
        <v>SANTA ROSA / PROVIDENCIA</v>
      </c>
      <c r="E87" s="172" t="s">
        <v>187</v>
      </c>
      <c r="F87" s="172" t="s">
        <v>423</v>
      </c>
      <c r="G87" s="176">
        <v>1</v>
      </c>
      <c r="H87" s="177">
        <v>1</v>
      </c>
      <c r="I87" s="177">
        <v>1</v>
      </c>
      <c r="J87" s="177">
        <v>0</v>
      </c>
      <c r="K87" s="177">
        <v>0</v>
      </c>
      <c r="L87" s="177">
        <v>0</v>
      </c>
      <c r="M87" s="177">
        <v>0</v>
      </c>
      <c r="N87" s="177"/>
      <c r="O87"/>
      <c r="P87"/>
      <c r="Q87"/>
      <c r="R87"/>
      <c r="S87"/>
    </row>
    <row r="88" spans="1:19" ht="18" x14ac:dyDescent="0.25">
      <c r="A88" s="172" t="s">
        <v>424</v>
      </c>
      <c r="B88" s="175" t="s">
        <v>425</v>
      </c>
      <c r="C88" s="172" t="s">
        <v>180</v>
      </c>
      <c r="D88" s="172" t="str">
        <f t="shared" si="1"/>
        <v>ILAVE / PIÑUTANI</v>
      </c>
      <c r="E88" s="172" t="s">
        <v>176</v>
      </c>
      <c r="F88" s="172" t="s">
        <v>426</v>
      </c>
      <c r="G88" s="176">
        <v>1</v>
      </c>
      <c r="H88" s="177">
        <v>1</v>
      </c>
      <c r="I88" s="177">
        <v>1</v>
      </c>
      <c r="J88" s="177">
        <v>0</v>
      </c>
      <c r="K88" s="177">
        <v>0</v>
      </c>
      <c r="L88" s="177">
        <v>0</v>
      </c>
      <c r="M88" s="177">
        <v>0</v>
      </c>
      <c r="N88" s="177"/>
      <c r="O88"/>
      <c r="P88"/>
      <c r="Q88"/>
      <c r="R88"/>
      <c r="S88"/>
    </row>
    <row r="89" spans="1:19" ht="18" x14ac:dyDescent="0.25">
      <c r="A89" s="172" t="s">
        <v>427</v>
      </c>
      <c r="B89" s="175" t="s">
        <v>428</v>
      </c>
      <c r="C89" s="172" t="s">
        <v>180</v>
      </c>
      <c r="D89" s="172" t="str">
        <f t="shared" si="1"/>
        <v>PILCUYO / JALLUYO</v>
      </c>
      <c r="E89" s="172" t="s">
        <v>183</v>
      </c>
      <c r="F89" s="172" t="s">
        <v>429</v>
      </c>
      <c r="G89" s="176">
        <v>2</v>
      </c>
      <c r="H89" s="177">
        <v>2</v>
      </c>
      <c r="I89" s="177">
        <v>1</v>
      </c>
      <c r="J89" s="177">
        <v>1</v>
      </c>
      <c r="K89" s="177">
        <v>0</v>
      </c>
      <c r="L89" s="177">
        <v>0</v>
      </c>
      <c r="M89" s="177">
        <v>0</v>
      </c>
      <c r="N89" s="177"/>
      <c r="O89"/>
      <c r="P89"/>
      <c r="Q89"/>
      <c r="R89"/>
      <c r="S89"/>
    </row>
    <row r="90" spans="1:19" ht="18" x14ac:dyDescent="0.25">
      <c r="A90" s="172" t="s">
        <v>430</v>
      </c>
      <c r="B90" s="175" t="s">
        <v>431</v>
      </c>
      <c r="C90" s="172" t="s">
        <v>180</v>
      </c>
      <c r="D90" s="172" t="str">
        <f t="shared" si="1"/>
        <v>ILAVE / CHURO LOPEZ</v>
      </c>
      <c r="E90" s="172" t="s">
        <v>176</v>
      </c>
      <c r="F90" s="172" t="s">
        <v>432</v>
      </c>
      <c r="G90" s="176">
        <v>2</v>
      </c>
      <c r="H90" s="177">
        <v>2</v>
      </c>
      <c r="I90" s="177">
        <v>0</v>
      </c>
      <c r="J90" s="177">
        <v>2</v>
      </c>
      <c r="K90" s="177">
        <v>0</v>
      </c>
      <c r="L90" s="177">
        <v>0</v>
      </c>
      <c r="M90" s="177">
        <v>0</v>
      </c>
      <c r="N90" s="177"/>
      <c r="O90"/>
      <c r="P90"/>
      <c r="Q90"/>
      <c r="R90"/>
      <c r="S90"/>
    </row>
    <row r="91" spans="1:19" ht="18" x14ac:dyDescent="0.25">
      <c r="A91" s="172" t="s">
        <v>433</v>
      </c>
      <c r="B91" s="175" t="s">
        <v>434</v>
      </c>
      <c r="C91" s="172" t="s">
        <v>180</v>
      </c>
      <c r="D91" s="172" t="str">
        <f t="shared" si="1"/>
        <v>ILAVE / ILAVE</v>
      </c>
      <c r="E91" s="172" t="s">
        <v>176</v>
      </c>
      <c r="F91" s="172" t="s">
        <v>176</v>
      </c>
      <c r="G91" s="176">
        <v>1</v>
      </c>
      <c r="H91" s="177">
        <v>1</v>
      </c>
      <c r="I91" s="177">
        <v>1</v>
      </c>
      <c r="J91" s="177">
        <v>0</v>
      </c>
      <c r="K91" s="177">
        <v>0</v>
      </c>
      <c r="L91" s="177">
        <v>0</v>
      </c>
      <c r="M91" s="177">
        <v>0</v>
      </c>
      <c r="N91" s="177"/>
      <c r="O91"/>
      <c r="P91"/>
      <c r="Q91"/>
      <c r="R91"/>
      <c r="S91"/>
    </row>
    <row r="92" spans="1:19" ht="27" x14ac:dyDescent="0.25">
      <c r="A92" s="172" t="s">
        <v>435</v>
      </c>
      <c r="B92" s="175" t="s">
        <v>436</v>
      </c>
      <c r="C92" s="172" t="s">
        <v>180</v>
      </c>
      <c r="D92" s="172" t="str">
        <f t="shared" si="1"/>
        <v>CAPAZO / ROSARIO ALTO ANCOMARCA</v>
      </c>
      <c r="E92" s="172" t="s">
        <v>274</v>
      </c>
      <c r="F92" s="172" t="s">
        <v>437</v>
      </c>
      <c r="G92" s="176">
        <v>1</v>
      </c>
      <c r="H92" s="177">
        <v>1</v>
      </c>
      <c r="I92" s="177">
        <v>0</v>
      </c>
      <c r="J92" s="177">
        <v>1</v>
      </c>
      <c r="K92" s="177">
        <v>0</v>
      </c>
      <c r="L92" s="177">
        <v>0</v>
      </c>
      <c r="M92" s="177">
        <v>0</v>
      </c>
      <c r="N92" s="177"/>
      <c r="O92"/>
      <c r="P92"/>
      <c r="Q92"/>
      <c r="R92"/>
      <c r="S92"/>
    </row>
    <row r="93" spans="1:19" ht="18" x14ac:dyDescent="0.25">
      <c r="A93" s="172" t="s">
        <v>438</v>
      </c>
      <c r="B93" s="175" t="s">
        <v>439</v>
      </c>
      <c r="C93" s="172" t="s">
        <v>180</v>
      </c>
      <c r="D93" s="172" t="str">
        <f t="shared" si="1"/>
        <v>ILAVE / SANTA MARIA</v>
      </c>
      <c r="E93" s="172" t="s">
        <v>176</v>
      </c>
      <c r="F93" s="172" t="s">
        <v>440</v>
      </c>
      <c r="G93" s="176">
        <v>1</v>
      </c>
      <c r="H93" s="177">
        <v>1</v>
      </c>
      <c r="I93" s="177">
        <v>1</v>
      </c>
      <c r="J93" s="177">
        <v>0</v>
      </c>
      <c r="K93" s="177">
        <v>0</v>
      </c>
      <c r="L93" s="177">
        <v>0</v>
      </c>
      <c r="M93" s="177">
        <v>0</v>
      </c>
      <c r="N93" s="177"/>
      <c r="O93"/>
      <c r="P93"/>
      <c r="Q93"/>
      <c r="R93"/>
      <c r="S93"/>
    </row>
    <row r="94" spans="1:19" ht="18" x14ac:dyDescent="0.25">
      <c r="A94" s="172" t="s">
        <v>441</v>
      </c>
      <c r="B94" s="175" t="s">
        <v>442</v>
      </c>
      <c r="C94" s="172" t="s">
        <v>180</v>
      </c>
      <c r="D94" s="172" t="str">
        <f t="shared" si="1"/>
        <v>ILAVE / ANCASAYA</v>
      </c>
      <c r="E94" s="172" t="s">
        <v>176</v>
      </c>
      <c r="F94" s="172" t="s">
        <v>443</v>
      </c>
      <c r="G94" s="176">
        <v>1</v>
      </c>
      <c r="H94" s="177">
        <v>1</v>
      </c>
      <c r="I94" s="177">
        <v>1</v>
      </c>
      <c r="J94" s="177">
        <v>0</v>
      </c>
      <c r="K94" s="177">
        <v>0</v>
      </c>
      <c r="L94" s="177">
        <v>0</v>
      </c>
      <c r="M94" s="177">
        <v>0</v>
      </c>
      <c r="N94" s="177"/>
      <c r="O94"/>
      <c r="P94"/>
      <c r="Q94"/>
      <c r="R94"/>
      <c r="S94"/>
    </row>
    <row r="95" spans="1:19" ht="18" x14ac:dyDescent="0.25">
      <c r="A95" s="172" t="s">
        <v>444</v>
      </c>
      <c r="B95" s="175" t="s">
        <v>445</v>
      </c>
      <c r="C95" s="172" t="s">
        <v>180</v>
      </c>
      <c r="D95" s="172" t="str">
        <f t="shared" si="1"/>
        <v>ILAVE / CHIRIMAYA</v>
      </c>
      <c r="E95" s="172" t="s">
        <v>176</v>
      </c>
      <c r="F95" s="172" t="s">
        <v>446</v>
      </c>
      <c r="G95" s="176">
        <v>1</v>
      </c>
      <c r="H95" s="177">
        <v>1</v>
      </c>
      <c r="I95" s="177">
        <v>1</v>
      </c>
      <c r="J95" s="177">
        <v>0</v>
      </c>
      <c r="K95" s="177">
        <v>0</v>
      </c>
      <c r="L95" s="177">
        <v>0</v>
      </c>
      <c r="M95" s="177">
        <v>0</v>
      </c>
      <c r="N95" s="177"/>
      <c r="O95"/>
      <c r="P95"/>
      <c r="Q95"/>
      <c r="R95"/>
      <c r="S95"/>
    </row>
    <row r="96" spans="1:19" ht="18" x14ac:dyDescent="0.25">
      <c r="A96" s="172" t="s">
        <v>447</v>
      </c>
      <c r="B96" s="175" t="s">
        <v>448</v>
      </c>
      <c r="C96" s="172" t="s">
        <v>180</v>
      </c>
      <c r="D96" s="172" t="str">
        <f t="shared" si="1"/>
        <v>ILAVE / LACOTUYO</v>
      </c>
      <c r="E96" s="172" t="s">
        <v>176</v>
      </c>
      <c r="F96" s="172" t="s">
        <v>449</v>
      </c>
      <c r="G96" s="176">
        <v>1</v>
      </c>
      <c r="H96" s="177">
        <v>1</v>
      </c>
      <c r="I96" s="177">
        <v>1</v>
      </c>
      <c r="J96" s="177">
        <v>0</v>
      </c>
      <c r="K96" s="177">
        <v>0</v>
      </c>
      <c r="L96" s="177">
        <v>0</v>
      </c>
      <c r="M96" s="177">
        <v>0</v>
      </c>
      <c r="N96" s="177"/>
      <c r="O96"/>
      <c r="P96"/>
      <c r="Q96"/>
      <c r="R96"/>
      <c r="S96"/>
    </row>
    <row r="97" spans="1:19" ht="27" x14ac:dyDescent="0.25">
      <c r="A97" s="172" t="s">
        <v>450</v>
      </c>
      <c r="B97" s="175" t="s">
        <v>451</v>
      </c>
      <c r="C97" s="172" t="s">
        <v>180</v>
      </c>
      <c r="D97" s="172" t="str">
        <f t="shared" si="1"/>
        <v>CAPAZO / SAN JOSE DE ANCOMARCA</v>
      </c>
      <c r="E97" s="172" t="s">
        <v>274</v>
      </c>
      <c r="F97" s="172" t="s">
        <v>452</v>
      </c>
      <c r="G97" s="176">
        <v>1</v>
      </c>
      <c r="H97" s="177">
        <v>1</v>
      </c>
      <c r="I97" s="177">
        <v>0</v>
      </c>
      <c r="J97" s="177">
        <v>1</v>
      </c>
      <c r="K97" s="177">
        <v>0</v>
      </c>
      <c r="L97" s="177">
        <v>0</v>
      </c>
      <c r="M97" s="177">
        <v>0</v>
      </c>
      <c r="N97" s="177"/>
      <c r="O97"/>
      <c r="P97"/>
      <c r="Q97"/>
      <c r="R97"/>
      <c r="S97"/>
    </row>
    <row r="98" spans="1:19" ht="18" x14ac:dyDescent="0.25">
      <c r="A98" s="172" t="s">
        <v>453</v>
      </c>
      <c r="B98" s="175" t="s">
        <v>454</v>
      </c>
      <c r="C98" s="172" t="s">
        <v>180</v>
      </c>
      <c r="D98" s="172" t="str">
        <f t="shared" si="1"/>
        <v>ILAVE / COLLPUYO</v>
      </c>
      <c r="E98" s="172" t="s">
        <v>176</v>
      </c>
      <c r="F98" s="172" t="s">
        <v>455</v>
      </c>
      <c r="G98" s="176">
        <v>1</v>
      </c>
      <c r="H98" s="177">
        <v>1</v>
      </c>
      <c r="I98" s="177">
        <v>1</v>
      </c>
      <c r="J98" s="177">
        <v>0</v>
      </c>
      <c r="K98" s="177">
        <v>0</v>
      </c>
      <c r="L98" s="177">
        <v>0</v>
      </c>
      <c r="M98" s="177">
        <v>0</v>
      </c>
      <c r="N98" s="177"/>
      <c r="O98"/>
      <c r="P98"/>
      <c r="Q98"/>
      <c r="R98"/>
      <c r="S98"/>
    </row>
    <row r="99" spans="1:19" ht="18" x14ac:dyDescent="0.25">
      <c r="A99" s="172" t="s">
        <v>456</v>
      </c>
      <c r="B99" s="175" t="s">
        <v>457</v>
      </c>
      <c r="C99" s="172" t="s">
        <v>180</v>
      </c>
      <c r="D99" s="172" t="str">
        <f t="shared" si="1"/>
        <v>CONDURIRI / SALES GRANDE</v>
      </c>
      <c r="E99" s="172" t="s">
        <v>197</v>
      </c>
      <c r="F99" s="172" t="s">
        <v>458</v>
      </c>
      <c r="G99" s="176">
        <v>1</v>
      </c>
      <c r="H99" s="177">
        <v>1</v>
      </c>
      <c r="I99" s="177">
        <v>0</v>
      </c>
      <c r="J99" s="177">
        <v>1</v>
      </c>
      <c r="K99" s="177">
        <v>0</v>
      </c>
      <c r="L99" s="177">
        <v>0</v>
      </c>
      <c r="M99" s="177">
        <v>0</v>
      </c>
      <c r="N99" s="177"/>
      <c r="O99"/>
      <c r="P99"/>
      <c r="Q99"/>
      <c r="R99"/>
      <c r="S99"/>
    </row>
    <row r="100" spans="1:19" ht="18" x14ac:dyDescent="0.25">
      <c r="A100" s="172" t="s">
        <v>459</v>
      </c>
      <c r="B100" s="175" t="s">
        <v>460</v>
      </c>
      <c r="C100" s="172" t="s">
        <v>180</v>
      </c>
      <c r="D100" s="172" t="str">
        <f t="shared" si="1"/>
        <v>ILAVE / CHOQUE</v>
      </c>
      <c r="E100" s="172" t="s">
        <v>176</v>
      </c>
      <c r="F100" s="172" t="s">
        <v>461</v>
      </c>
      <c r="G100" s="176">
        <v>1</v>
      </c>
      <c r="H100" s="177">
        <v>1</v>
      </c>
      <c r="I100" s="177">
        <v>1</v>
      </c>
      <c r="J100" s="177">
        <v>0</v>
      </c>
      <c r="K100" s="177">
        <v>0</v>
      </c>
      <c r="L100" s="177">
        <v>0</v>
      </c>
      <c r="M100" s="177">
        <v>0</v>
      </c>
      <c r="N100" s="177"/>
      <c r="O100"/>
      <c r="P100"/>
      <c r="Q100"/>
      <c r="R100"/>
      <c r="S100"/>
    </row>
    <row r="101" spans="1:19" ht="18" x14ac:dyDescent="0.25">
      <c r="A101" s="172" t="s">
        <v>462</v>
      </c>
      <c r="B101" s="175" t="s">
        <v>463</v>
      </c>
      <c r="C101" s="172" t="s">
        <v>180</v>
      </c>
      <c r="D101" s="172" t="str">
        <f t="shared" si="1"/>
        <v>ILAVE / CHUNTACOLLO</v>
      </c>
      <c r="E101" s="172" t="s">
        <v>176</v>
      </c>
      <c r="F101" s="172" t="s">
        <v>464</v>
      </c>
      <c r="G101" s="176">
        <v>3</v>
      </c>
      <c r="H101" s="177">
        <v>3</v>
      </c>
      <c r="I101" s="177">
        <v>1</v>
      </c>
      <c r="J101" s="177">
        <v>2</v>
      </c>
      <c r="K101" s="177">
        <v>0</v>
      </c>
      <c r="L101" s="177">
        <v>0</v>
      </c>
      <c r="M101" s="177">
        <v>0</v>
      </c>
      <c r="N101" s="177"/>
      <c r="O101"/>
      <c r="P101"/>
      <c r="Q101"/>
      <c r="R101"/>
      <c r="S101"/>
    </row>
    <row r="102" spans="1:19" ht="18" x14ac:dyDescent="0.25">
      <c r="A102" s="172" t="s">
        <v>465</v>
      </c>
      <c r="B102" s="175" t="s">
        <v>466</v>
      </c>
      <c r="C102" s="172" t="s">
        <v>180</v>
      </c>
      <c r="D102" s="172" t="str">
        <f t="shared" si="1"/>
        <v>SANTA ROSA / SAPACHULPA</v>
      </c>
      <c r="E102" s="172" t="s">
        <v>187</v>
      </c>
      <c r="F102" s="172" t="s">
        <v>467</v>
      </c>
      <c r="G102" s="176">
        <v>2</v>
      </c>
      <c r="H102" s="177">
        <v>2</v>
      </c>
      <c r="I102" s="177">
        <v>0</v>
      </c>
      <c r="J102" s="177">
        <v>2</v>
      </c>
      <c r="K102" s="177">
        <v>0</v>
      </c>
      <c r="L102" s="177">
        <v>0</v>
      </c>
      <c r="M102" s="177">
        <v>0</v>
      </c>
      <c r="N102" s="177"/>
      <c r="O102"/>
      <c r="P102"/>
      <c r="Q102"/>
      <c r="R102"/>
      <c r="S102"/>
    </row>
    <row r="103" spans="1:19" ht="27" x14ac:dyDescent="0.25">
      <c r="A103" s="172" t="s">
        <v>468</v>
      </c>
      <c r="B103" s="175" t="s">
        <v>469</v>
      </c>
      <c r="C103" s="172" t="s">
        <v>180</v>
      </c>
      <c r="D103" s="172" t="str">
        <f t="shared" si="1"/>
        <v>ILAVE / CHOCCOQUELICANI</v>
      </c>
      <c r="E103" s="172" t="s">
        <v>176</v>
      </c>
      <c r="F103" s="172" t="s">
        <v>470</v>
      </c>
      <c r="G103" s="176">
        <v>1</v>
      </c>
      <c r="H103" s="177">
        <v>1</v>
      </c>
      <c r="I103" s="177">
        <v>0</v>
      </c>
      <c r="J103" s="177">
        <v>1</v>
      </c>
      <c r="K103" s="177">
        <v>0</v>
      </c>
      <c r="L103" s="177">
        <v>0</v>
      </c>
      <c r="M103" s="177">
        <v>0</v>
      </c>
      <c r="N103" s="177"/>
      <c r="O103"/>
      <c r="P103"/>
      <c r="Q103"/>
      <c r="R103"/>
      <c r="S103"/>
    </row>
    <row r="104" spans="1:19" ht="18" x14ac:dyDescent="0.25">
      <c r="A104" s="172" t="s">
        <v>471</v>
      </c>
      <c r="B104" s="175" t="s">
        <v>472</v>
      </c>
      <c r="C104" s="172" t="s">
        <v>180</v>
      </c>
      <c r="D104" s="172" t="str">
        <f t="shared" si="1"/>
        <v>ILAVE / ILAVE</v>
      </c>
      <c r="E104" s="172" t="s">
        <v>176</v>
      </c>
      <c r="F104" s="172" t="s">
        <v>176</v>
      </c>
      <c r="G104" s="176">
        <v>1</v>
      </c>
      <c r="H104" s="177">
        <v>1</v>
      </c>
      <c r="I104" s="177">
        <v>0</v>
      </c>
      <c r="J104" s="177">
        <v>1</v>
      </c>
      <c r="K104" s="177">
        <v>0</v>
      </c>
      <c r="L104" s="177">
        <v>0</v>
      </c>
      <c r="M104" s="177">
        <v>0</v>
      </c>
      <c r="N104" s="177"/>
      <c r="O104"/>
      <c r="P104"/>
      <c r="Q104"/>
      <c r="R104"/>
      <c r="S104"/>
    </row>
    <row r="105" spans="1:19" ht="27" x14ac:dyDescent="0.25">
      <c r="A105" s="172" t="s">
        <v>473</v>
      </c>
      <c r="B105" s="175" t="s">
        <v>474</v>
      </c>
      <c r="C105" s="172" t="s">
        <v>180</v>
      </c>
      <c r="D105" s="172" t="str">
        <f t="shared" si="1"/>
        <v>SANTA ROSA / HUANACACAMAYA</v>
      </c>
      <c r="E105" s="172" t="s">
        <v>187</v>
      </c>
      <c r="F105" s="172" t="s">
        <v>475</v>
      </c>
      <c r="G105" s="176">
        <v>1</v>
      </c>
      <c r="H105" s="177">
        <v>1</v>
      </c>
      <c r="I105" s="177">
        <v>1</v>
      </c>
      <c r="J105" s="177">
        <v>0</v>
      </c>
      <c r="K105" s="177">
        <v>0</v>
      </c>
      <c r="L105" s="177">
        <v>0</v>
      </c>
      <c r="M105" s="177">
        <v>0</v>
      </c>
      <c r="N105" s="177"/>
      <c r="O105"/>
      <c r="P105"/>
      <c r="Q105"/>
      <c r="R105"/>
      <c r="S105"/>
    </row>
    <row r="106" spans="1:19" ht="18" x14ac:dyDescent="0.25">
      <c r="A106" s="172" t="s">
        <v>476</v>
      </c>
      <c r="B106" s="175" t="s">
        <v>477</v>
      </c>
      <c r="C106" s="172" t="s">
        <v>180</v>
      </c>
      <c r="D106" s="172" t="str">
        <f t="shared" si="1"/>
        <v>ILAVE / CCACCATA</v>
      </c>
      <c r="E106" s="172" t="s">
        <v>176</v>
      </c>
      <c r="F106" s="172" t="s">
        <v>478</v>
      </c>
      <c r="G106" s="176">
        <v>1</v>
      </c>
      <c r="H106" s="177">
        <v>1</v>
      </c>
      <c r="I106" s="177">
        <v>1</v>
      </c>
      <c r="J106" s="177">
        <v>0</v>
      </c>
      <c r="K106" s="177">
        <v>0</v>
      </c>
      <c r="L106" s="177">
        <v>0</v>
      </c>
      <c r="M106" s="177">
        <v>0</v>
      </c>
      <c r="N106" s="177"/>
      <c r="O106"/>
      <c r="P106"/>
      <c r="Q106"/>
      <c r="R106"/>
      <c r="S106"/>
    </row>
    <row r="107" spans="1:19" ht="18" x14ac:dyDescent="0.25">
      <c r="A107" s="172" t="s">
        <v>479</v>
      </c>
      <c r="B107" s="175" t="s">
        <v>480</v>
      </c>
      <c r="C107" s="172" t="s">
        <v>180</v>
      </c>
      <c r="D107" s="172" t="str">
        <f t="shared" si="1"/>
        <v>CONDURIRI / UNTAVE</v>
      </c>
      <c r="E107" s="172" t="s">
        <v>197</v>
      </c>
      <c r="F107" s="172" t="s">
        <v>481</v>
      </c>
      <c r="G107" s="176">
        <v>1</v>
      </c>
      <c r="H107" s="177">
        <v>1</v>
      </c>
      <c r="I107" s="177">
        <v>0</v>
      </c>
      <c r="J107" s="177">
        <v>1</v>
      </c>
      <c r="K107" s="177">
        <v>0</v>
      </c>
      <c r="L107" s="177">
        <v>0</v>
      </c>
      <c r="M107" s="177">
        <v>0</v>
      </c>
      <c r="N107" s="177"/>
      <c r="O107"/>
      <c r="P107"/>
      <c r="Q107"/>
      <c r="R107"/>
      <c r="S107"/>
    </row>
    <row r="108" spans="1:19" ht="18" x14ac:dyDescent="0.25">
      <c r="A108" s="172" t="s">
        <v>482</v>
      </c>
      <c r="B108" s="175" t="s">
        <v>483</v>
      </c>
      <c r="C108" s="172" t="s">
        <v>180</v>
      </c>
      <c r="D108" s="172" t="str">
        <f t="shared" si="1"/>
        <v>PILCUYO / SANCUTA</v>
      </c>
      <c r="E108" s="172" t="s">
        <v>183</v>
      </c>
      <c r="F108" s="172" t="s">
        <v>484</v>
      </c>
      <c r="G108" s="176">
        <v>1</v>
      </c>
      <c r="H108" s="177">
        <v>1</v>
      </c>
      <c r="I108" s="177">
        <v>1</v>
      </c>
      <c r="J108" s="177">
        <v>0</v>
      </c>
      <c r="K108" s="177">
        <v>0</v>
      </c>
      <c r="L108" s="177">
        <v>0</v>
      </c>
      <c r="M108" s="177">
        <v>0</v>
      </c>
      <c r="N108" s="177"/>
      <c r="O108"/>
      <c r="P108"/>
      <c r="Q108"/>
      <c r="R108"/>
      <c r="S108"/>
    </row>
    <row r="109" spans="1:19" ht="18" x14ac:dyDescent="0.25">
      <c r="A109" s="172" t="s">
        <v>485</v>
      </c>
      <c r="B109" s="175" t="s">
        <v>486</v>
      </c>
      <c r="C109" s="172" t="s">
        <v>180</v>
      </c>
      <c r="D109" s="172" t="str">
        <f t="shared" si="1"/>
        <v>ILAVE / CHILACOLLO</v>
      </c>
      <c r="E109" s="172" t="s">
        <v>176</v>
      </c>
      <c r="F109" s="172" t="s">
        <v>487</v>
      </c>
      <c r="G109" s="176">
        <v>1</v>
      </c>
      <c r="H109" s="177">
        <v>1</v>
      </c>
      <c r="I109" s="177">
        <v>1</v>
      </c>
      <c r="J109" s="177">
        <v>0</v>
      </c>
      <c r="K109" s="177">
        <v>0</v>
      </c>
      <c r="L109" s="177">
        <v>0</v>
      </c>
      <c r="M109" s="177">
        <v>0</v>
      </c>
      <c r="N109" s="177"/>
      <c r="O109"/>
      <c r="P109"/>
      <c r="Q109"/>
      <c r="R109"/>
      <c r="S109"/>
    </row>
    <row r="110" spans="1:19" ht="27" x14ac:dyDescent="0.25">
      <c r="A110" s="172" t="s">
        <v>488</v>
      </c>
      <c r="B110" s="175" t="s">
        <v>489</v>
      </c>
      <c r="C110" s="172" t="s">
        <v>180</v>
      </c>
      <c r="D110" s="172" t="str">
        <f t="shared" si="1"/>
        <v>ILAVE / QUALICANI CHICO</v>
      </c>
      <c r="E110" s="172" t="s">
        <v>176</v>
      </c>
      <c r="F110" s="172" t="s">
        <v>490</v>
      </c>
      <c r="G110" s="176">
        <v>1</v>
      </c>
      <c r="H110" s="177">
        <v>1</v>
      </c>
      <c r="I110" s="177">
        <v>1</v>
      </c>
      <c r="J110" s="177">
        <v>0</v>
      </c>
      <c r="K110" s="177">
        <v>0</v>
      </c>
      <c r="L110" s="177">
        <v>0</v>
      </c>
      <c r="M110" s="177">
        <v>0</v>
      </c>
      <c r="N110" s="177"/>
      <c r="O110"/>
      <c r="P110"/>
      <c r="Q110"/>
      <c r="R110"/>
      <c r="S110"/>
    </row>
    <row r="111" spans="1:19" ht="18" x14ac:dyDescent="0.25">
      <c r="A111" s="172" t="s">
        <v>491</v>
      </c>
      <c r="B111" s="175" t="s">
        <v>492</v>
      </c>
      <c r="C111" s="172" t="s">
        <v>180</v>
      </c>
      <c r="D111" s="172" t="str">
        <f t="shared" si="1"/>
        <v>SANTA ROSA / CHICHILLAPI</v>
      </c>
      <c r="E111" s="172" t="s">
        <v>187</v>
      </c>
      <c r="F111" s="172" t="s">
        <v>493</v>
      </c>
      <c r="G111" s="176">
        <v>1</v>
      </c>
      <c r="H111" s="177">
        <v>1</v>
      </c>
      <c r="I111" s="177">
        <v>0</v>
      </c>
      <c r="J111" s="177">
        <v>1</v>
      </c>
      <c r="K111" s="177">
        <v>0</v>
      </c>
      <c r="L111" s="177">
        <v>0</v>
      </c>
      <c r="M111" s="177">
        <v>0</v>
      </c>
      <c r="N111" s="177"/>
      <c r="O111"/>
      <c r="P111"/>
      <c r="Q111"/>
      <c r="R111"/>
      <c r="S111"/>
    </row>
    <row r="112" spans="1:19" ht="18" x14ac:dyDescent="0.25">
      <c r="A112" s="172" t="s">
        <v>494</v>
      </c>
      <c r="B112" s="175" t="s">
        <v>495</v>
      </c>
      <c r="C112" s="172" t="s">
        <v>180</v>
      </c>
      <c r="D112" s="172" t="str">
        <f t="shared" si="1"/>
        <v>CONDURIRI / PAIRUMANI</v>
      </c>
      <c r="E112" s="172" t="s">
        <v>197</v>
      </c>
      <c r="F112" s="172" t="s">
        <v>496</v>
      </c>
      <c r="G112" s="176">
        <v>1</v>
      </c>
      <c r="H112" s="177">
        <v>1</v>
      </c>
      <c r="I112" s="177">
        <v>0</v>
      </c>
      <c r="J112" s="177">
        <v>1</v>
      </c>
      <c r="K112" s="177">
        <v>0</v>
      </c>
      <c r="L112" s="177">
        <v>0</v>
      </c>
      <c r="M112" s="177">
        <v>0</v>
      </c>
      <c r="N112" s="177"/>
      <c r="O112"/>
      <c r="P112"/>
      <c r="Q112"/>
      <c r="R112"/>
      <c r="S112"/>
    </row>
    <row r="113" spans="1:19" ht="18" x14ac:dyDescent="0.25">
      <c r="A113" s="172" t="s">
        <v>497</v>
      </c>
      <c r="B113" s="175" t="s">
        <v>498</v>
      </c>
      <c r="C113" s="172" t="s">
        <v>180</v>
      </c>
      <c r="D113" s="172" t="str">
        <f t="shared" si="1"/>
        <v>ILAVE / VILCA CHILE</v>
      </c>
      <c r="E113" s="172" t="s">
        <v>176</v>
      </c>
      <c r="F113" s="172" t="s">
        <v>499</v>
      </c>
      <c r="G113" s="176">
        <v>1</v>
      </c>
      <c r="H113" s="177">
        <v>1</v>
      </c>
      <c r="I113" s="177">
        <v>1</v>
      </c>
      <c r="J113" s="177">
        <v>0</v>
      </c>
      <c r="K113" s="177">
        <v>0</v>
      </c>
      <c r="L113" s="177">
        <v>0</v>
      </c>
      <c r="M113" s="177">
        <v>0</v>
      </c>
      <c r="N113" s="177"/>
      <c r="O113"/>
      <c r="P113"/>
      <c r="Q113"/>
      <c r="R113"/>
      <c r="S113"/>
    </row>
    <row r="114" spans="1:19" ht="18" x14ac:dyDescent="0.25">
      <c r="A114" s="172" t="s">
        <v>500</v>
      </c>
      <c r="B114" s="175">
        <v>1076</v>
      </c>
      <c r="C114" s="172" t="s">
        <v>180</v>
      </c>
      <c r="D114" s="172" t="str">
        <f t="shared" si="1"/>
        <v>ILAVE / JAQUENCACHI</v>
      </c>
      <c r="E114" s="172" t="s">
        <v>176</v>
      </c>
      <c r="F114" s="172" t="s">
        <v>501</v>
      </c>
      <c r="G114" s="176">
        <v>2</v>
      </c>
      <c r="H114" s="177">
        <v>2</v>
      </c>
      <c r="I114" s="177">
        <v>1</v>
      </c>
      <c r="J114" s="177">
        <v>1</v>
      </c>
      <c r="K114" s="177">
        <v>0</v>
      </c>
      <c r="L114" s="177">
        <v>0</v>
      </c>
      <c r="M114" s="177">
        <v>0</v>
      </c>
      <c r="N114" s="177"/>
      <c r="O114"/>
      <c r="P114"/>
      <c r="Q114"/>
      <c r="R114"/>
      <c r="S114"/>
    </row>
    <row r="115" spans="1:19" ht="27" x14ac:dyDescent="0.25">
      <c r="A115" s="172" t="s">
        <v>502</v>
      </c>
      <c r="B115" s="175" t="s">
        <v>503</v>
      </c>
      <c r="C115" s="172" t="s">
        <v>180</v>
      </c>
      <c r="D115" s="172" t="str">
        <f t="shared" si="1"/>
        <v>ILAVE / PALLALLMARCA</v>
      </c>
      <c r="E115" s="172" t="s">
        <v>176</v>
      </c>
      <c r="F115" s="172" t="s">
        <v>504</v>
      </c>
      <c r="G115" s="176">
        <v>1</v>
      </c>
      <c r="H115" s="177">
        <v>1</v>
      </c>
      <c r="I115" s="177">
        <v>0</v>
      </c>
      <c r="J115" s="177">
        <v>1</v>
      </c>
      <c r="K115" s="177">
        <v>0</v>
      </c>
      <c r="L115" s="177">
        <v>0</v>
      </c>
      <c r="M115" s="177">
        <v>0</v>
      </c>
      <c r="N115" s="177"/>
      <c r="O115"/>
      <c r="P115"/>
      <c r="Q115"/>
      <c r="R115"/>
      <c r="S115"/>
    </row>
    <row r="116" spans="1:19" ht="18" x14ac:dyDescent="0.25">
      <c r="A116" s="172" t="s">
        <v>505</v>
      </c>
      <c r="B116" s="175" t="s">
        <v>506</v>
      </c>
      <c r="C116" s="172" t="s">
        <v>180</v>
      </c>
      <c r="D116" s="172" t="str">
        <f t="shared" si="1"/>
        <v>ILAVE / CHUNGARA</v>
      </c>
      <c r="E116" s="172" t="s">
        <v>176</v>
      </c>
      <c r="F116" s="172" t="s">
        <v>507</v>
      </c>
      <c r="G116" s="176">
        <v>1</v>
      </c>
      <c r="H116" s="177">
        <v>1</v>
      </c>
      <c r="I116" s="177">
        <v>0</v>
      </c>
      <c r="J116" s="177">
        <v>1</v>
      </c>
      <c r="K116" s="177">
        <v>0</v>
      </c>
      <c r="L116" s="177">
        <v>0</v>
      </c>
      <c r="M116" s="177">
        <v>0</v>
      </c>
      <c r="N116" s="177"/>
      <c r="O116"/>
      <c r="P116"/>
      <c r="Q116"/>
      <c r="R116"/>
      <c r="S116"/>
    </row>
    <row r="117" spans="1:19" ht="18" x14ac:dyDescent="0.25">
      <c r="A117" s="172" t="s">
        <v>508</v>
      </c>
      <c r="B117" s="175" t="s">
        <v>509</v>
      </c>
      <c r="C117" s="172" t="s">
        <v>180</v>
      </c>
      <c r="D117" s="172" t="str">
        <f t="shared" si="1"/>
        <v>CONDURIRI / YARIHUANI</v>
      </c>
      <c r="E117" s="172" t="s">
        <v>197</v>
      </c>
      <c r="F117" s="172" t="s">
        <v>510</v>
      </c>
      <c r="G117" s="176">
        <v>1</v>
      </c>
      <c r="H117" s="177">
        <v>1</v>
      </c>
      <c r="I117" s="177">
        <v>1</v>
      </c>
      <c r="J117" s="177">
        <v>0</v>
      </c>
      <c r="K117" s="177">
        <v>0</v>
      </c>
      <c r="L117" s="177">
        <v>0</v>
      </c>
      <c r="M117" s="177">
        <v>0</v>
      </c>
      <c r="N117" s="177"/>
      <c r="O117"/>
      <c r="P117"/>
      <c r="Q117"/>
      <c r="R117"/>
      <c r="S117"/>
    </row>
    <row r="118" spans="1:19" ht="36" x14ac:dyDescent="0.25">
      <c r="A118" s="172" t="s">
        <v>511</v>
      </c>
      <c r="B118" s="175" t="s">
        <v>512</v>
      </c>
      <c r="C118" s="172" t="s">
        <v>180</v>
      </c>
      <c r="D118" s="172" t="str">
        <f t="shared" si="1"/>
        <v>ILAVE / SAN CARLOS MARCACCOLLO</v>
      </c>
      <c r="E118" s="172" t="s">
        <v>176</v>
      </c>
      <c r="F118" s="172" t="s">
        <v>513</v>
      </c>
      <c r="G118" s="176">
        <v>1</v>
      </c>
      <c r="H118" s="177">
        <v>1</v>
      </c>
      <c r="I118" s="177">
        <v>0</v>
      </c>
      <c r="J118" s="177">
        <v>1</v>
      </c>
      <c r="K118" s="177">
        <v>0</v>
      </c>
      <c r="L118" s="177">
        <v>0</v>
      </c>
      <c r="M118" s="177">
        <v>0</v>
      </c>
      <c r="N118" s="177"/>
      <c r="O118"/>
      <c r="P118"/>
      <c r="Q118"/>
      <c r="R118"/>
      <c r="S118"/>
    </row>
    <row r="119" spans="1:19" ht="18" x14ac:dyDescent="0.25">
      <c r="A119" s="172" t="s">
        <v>514</v>
      </c>
      <c r="B119" s="175" t="s">
        <v>515</v>
      </c>
      <c r="C119" s="172" t="s">
        <v>180</v>
      </c>
      <c r="D119" s="172" t="str">
        <f t="shared" si="1"/>
        <v>ILAVE / CORARACA</v>
      </c>
      <c r="E119" s="172" t="s">
        <v>176</v>
      </c>
      <c r="F119" s="172" t="s">
        <v>516</v>
      </c>
      <c r="G119" s="176">
        <v>1</v>
      </c>
      <c r="H119" s="177">
        <v>1</v>
      </c>
      <c r="I119" s="177">
        <v>1</v>
      </c>
      <c r="J119" s="177">
        <v>0</v>
      </c>
      <c r="K119" s="177">
        <v>0</v>
      </c>
      <c r="L119" s="177">
        <v>0</v>
      </c>
      <c r="M119" s="177">
        <v>0</v>
      </c>
      <c r="N119" s="177"/>
      <c r="O119"/>
      <c r="P119"/>
      <c r="Q119"/>
      <c r="R119"/>
      <c r="S119"/>
    </row>
    <row r="120" spans="1:19" ht="27" x14ac:dyDescent="0.25">
      <c r="A120" s="172" t="s">
        <v>517</v>
      </c>
      <c r="B120" s="175" t="s">
        <v>518</v>
      </c>
      <c r="C120" s="172" t="s">
        <v>180</v>
      </c>
      <c r="D120" s="172" t="str">
        <f t="shared" si="1"/>
        <v>CAPAZO / TUPALA HACIENDA</v>
      </c>
      <c r="E120" s="172" t="s">
        <v>274</v>
      </c>
      <c r="F120" s="172" t="s">
        <v>519</v>
      </c>
      <c r="G120" s="176">
        <v>1</v>
      </c>
      <c r="H120" s="177">
        <v>1</v>
      </c>
      <c r="I120" s="177">
        <v>0</v>
      </c>
      <c r="J120" s="177">
        <v>1</v>
      </c>
      <c r="K120" s="177">
        <v>0</v>
      </c>
      <c r="L120" s="177">
        <v>0</v>
      </c>
      <c r="M120" s="177">
        <v>0</v>
      </c>
      <c r="N120" s="177"/>
      <c r="O120"/>
      <c r="P120"/>
      <c r="Q120"/>
      <c r="R120"/>
      <c r="S120"/>
    </row>
    <row r="121" spans="1:19" ht="18" x14ac:dyDescent="0.25">
      <c r="A121" s="172" t="s">
        <v>520</v>
      </c>
      <c r="B121" s="175" t="s">
        <v>521</v>
      </c>
      <c r="C121" s="172" t="s">
        <v>180</v>
      </c>
      <c r="D121" s="172" t="str">
        <f t="shared" si="1"/>
        <v>ILAVE / CORPA</v>
      </c>
      <c r="E121" s="172" t="s">
        <v>176</v>
      </c>
      <c r="F121" s="172" t="s">
        <v>522</v>
      </c>
      <c r="G121" s="176">
        <v>1</v>
      </c>
      <c r="H121" s="177">
        <v>1</v>
      </c>
      <c r="I121" s="177">
        <v>1</v>
      </c>
      <c r="J121" s="177">
        <v>0</v>
      </c>
      <c r="K121" s="177">
        <v>0</v>
      </c>
      <c r="L121" s="177">
        <v>0</v>
      </c>
      <c r="M121" s="177">
        <v>0</v>
      </c>
      <c r="N121" s="177"/>
      <c r="O121"/>
      <c r="P121"/>
      <c r="Q121"/>
      <c r="R121"/>
      <c r="S121"/>
    </row>
    <row r="122" spans="1:19" ht="18" x14ac:dyDescent="0.25">
      <c r="A122" s="172" t="s">
        <v>523</v>
      </c>
      <c r="B122" s="175" t="s">
        <v>524</v>
      </c>
      <c r="C122" s="172" t="s">
        <v>180</v>
      </c>
      <c r="D122" s="172" t="str">
        <f t="shared" si="1"/>
        <v>ILAVE / ILAVE</v>
      </c>
      <c r="E122" s="172" t="s">
        <v>176</v>
      </c>
      <c r="F122" s="172" t="s">
        <v>176</v>
      </c>
      <c r="G122" s="176">
        <v>1</v>
      </c>
      <c r="H122" s="177">
        <v>1</v>
      </c>
      <c r="I122" s="177">
        <v>1</v>
      </c>
      <c r="J122" s="177">
        <v>0</v>
      </c>
      <c r="K122" s="177">
        <v>0</v>
      </c>
      <c r="L122" s="177">
        <v>0</v>
      </c>
      <c r="M122" s="177">
        <v>0</v>
      </c>
      <c r="N122" s="177"/>
      <c r="O122"/>
      <c r="P122"/>
      <c r="Q122"/>
      <c r="R122"/>
      <c r="S122"/>
    </row>
    <row r="123" spans="1:19" ht="18" x14ac:dyDescent="0.25">
      <c r="A123" s="172" t="s">
        <v>525</v>
      </c>
      <c r="B123" s="175" t="s">
        <v>526</v>
      </c>
      <c r="C123" s="172" t="s">
        <v>180</v>
      </c>
      <c r="D123" s="172" t="str">
        <f t="shared" si="1"/>
        <v>ILAVE / CONCAHUI</v>
      </c>
      <c r="E123" s="172" t="s">
        <v>176</v>
      </c>
      <c r="F123" s="172" t="s">
        <v>527</v>
      </c>
      <c r="G123" s="176">
        <v>1</v>
      </c>
      <c r="H123" s="177">
        <v>1</v>
      </c>
      <c r="I123" s="177">
        <v>0</v>
      </c>
      <c r="J123" s="177">
        <v>1</v>
      </c>
      <c r="K123" s="177">
        <v>0</v>
      </c>
      <c r="L123" s="177">
        <v>0</v>
      </c>
      <c r="M123" s="177">
        <v>0</v>
      </c>
      <c r="N123" s="177"/>
      <c r="O123"/>
      <c r="P123"/>
      <c r="Q123"/>
      <c r="R123"/>
      <c r="S123"/>
    </row>
    <row r="124" spans="1:19" ht="18" x14ac:dyDescent="0.25">
      <c r="A124" s="172" t="s">
        <v>528</v>
      </c>
      <c r="B124" s="175">
        <v>1119</v>
      </c>
      <c r="C124" s="172" t="s">
        <v>180</v>
      </c>
      <c r="D124" s="172" t="str">
        <f t="shared" si="1"/>
        <v>ILAVE / ILAVE</v>
      </c>
      <c r="E124" s="172" t="s">
        <v>176</v>
      </c>
      <c r="F124" s="172" t="s">
        <v>176</v>
      </c>
      <c r="G124" s="176">
        <v>2</v>
      </c>
      <c r="H124" s="177">
        <v>2</v>
      </c>
      <c r="I124" s="177">
        <v>0</v>
      </c>
      <c r="J124" s="177">
        <v>2</v>
      </c>
      <c r="K124" s="177">
        <v>0</v>
      </c>
      <c r="L124" s="177">
        <v>0</v>
      </c>
      <c r="M124" s="177">
        <v>0</v>
      </c>
      <c r="N124" s="177"/>
      <c r="O124"/>
      <c r="P124"/>
      <c r="Q124"/>
      <c r="R124"/>
      <c r="S124"/>
    </row>
    <row r="125" spans="1:19" ht="27" x14ac:dyDescent="0.25">
      <c r="A125" s="172" t="s">
        <v>529</v>
      </c>
      <c r="B125" s="175" t="s">
        <v>530</v>
      </c>
      <c r="C125" s="172" t="s">
        <v>180</v>
      </c>
      <c r="D125" s="172" t="str">
        <f t="shared" si="1"/>
        <v>ILAVE / CHOQUETANCA</v>
      </c>
      <c r="E125" s="172" t="s">
        <v>176</v>
      </c>
      <c r="F125" s="172" t="s">
        <v>531</v>
      </c>
      <c r="G125" s="176">
        <v>1</v>
      </c>
      <c r="H125" s="177">
        <v>1</v>
      </c>
      <c r="I125" s="177">
        <v>0</v>
      </c>
      <c r="J125" s="177">
        <v>1</v>
      </c>
      <c r="K125" s="177">
        <v>0</v>
      </c>
      <c r="L125" s="177">
        <v>0</v>
      </c>
      <c r="M125" s="177">
        <v>0</v>
      </c>
      <c r="N125" s="177"/>
      <c r="O125"/>
      <c r="P125"/>
      <c r="Q125"/>
      <c r="R125"/>
      <c r="S125"/>
    </row>
    <row r="126" spans="1:19" ht="18" x14ac:dyDescent="0.25">
      <c r="A126" s="172" t="s">
        <v>532</v>
      </c>
      <c r="B126" s="175" t="s">
        <v>533</v>
      </c>
      <c r="C126" s="172" t="s">
        <v>180</v>
      </c>
      <c r="D126" s="172" t="str">
        <f t="shared" si="1"/>
        <v>ILAVE / JALLANILLA</v>
      </c>
      <c r="E126" s="172" t="s">
        <v>176</v>
      </c>
      <c r="F126" s="172" t="s">
        <v>534</v>
      </c>
      <c r="G126" s="176">
        <v>1</v>
      </c>
      <c r="H126" s="177">
        <v>1</v>
      </c>
      <c r="I126" s="177">
        <v>0</v>
      </c>
      <c r="J126" s="177">
        <v>1</v>
      </c>
      <c r="K126" s="177">
        <v>0</v>
      </c>
      <c r="L126" s="177">
        <v>0</v>
      </c>
      <c r="M126" s="177">
        <v>0</v>
      </c>
      <c r="N126" s="177"/>
      <c r="O126"/>
      <c r="P126"/>
      <c r="Q126"/>
      <c r="R126"/>
      <c r="S126"/>
    </row>
    <row r="127" spans="1:19" ht="18" x14ac:dyDescent="0.25">
      <c r="A127" s="172" t="s">
        <v>535</v>
      </c>
      <c r="B127" s="175" t="s">
        <v>536</v>
      </c>
      <c r="C127" s="172" t="s">
        <v>180</v>
      </c>
      <c r="D127" s="172" t="str">
        <f t="shared" si="1"/>
        <v>ILAVE / JILACATURA</v>
      </c>
      <c r="E127" s="172" t="s">
        <v>176</v>
      </c>
      <c r="F127" s="172" t="s">
        <v>537</v>
      </c>
      <c r="G127" s="176">
        <v>1</v>
      </c>
      <c r="H127" s="177">
        <v>1</v>
      </c>
      <c r="I127" s="177">
        <v>0</v>
      </c>
      <c r="J127" s="177">
        <v>1</v>
      </c>
      <c r="K127" s="177">
        <v>0</v>
      </c>
      <c r="L127" s="177">
        <v>0</v>
      </c>
      <c r="M127" s="177">
        <v>0</v>
      </c>
      <c r="N127" s="177"/>
      <c r="O127"/>
      <c r="P127"/>
      <c r="Q127"/>
      <c r="R127"/>
      <c r="S127"/>
    </row>
    <row r="128" spans="1:19" ht="27" x14ac:dyDescent="0.25">
      <c r="A128" s="172" t="s">
        <v>538</v>
      </c>
      <c r="B128" s="175" t="s">
        <v>539</v>
      </c>
      <c r="C128" s="172" t="s">
        <v>180</v>
      </c>
      <c r="D128" s="172" t="str">
        <f t="shared" si="1"/>
        <v>ILAVE / MAQUERA COMPUTI</v>
      </c>
      <c r="E128" s="172" t="s">
        <v>176</v>
      </c>
      <c r="F128" s="172" t="s">
        <v>540</v>
      </c>
      <c r="G128" s="176">
        <v>1</v>
      </c>
      <c r="H128" s="177">
        <v>1</v>
      </c>
      <c r="I128" s="177">
        <v>0</v>
      </c>
      <c r="J128" s="177">
        <v>1</v>
      </c>
      <c r="K128" s="177">
        <v>0</v>
      </c>
      <c r="L128" s="177">
        <v>0</v>
      </c>
      <c r="M128" s="177">
        <v>0</v>
      </c>
      <c r="N128" s="177"/>
      <c r="O128"/>
      <c r="P128"/>
      <c r="Q128"/>
      <c r="R128"/>
      <c r="S128"/>
    </row>
    <row r="129" spans="1:19" ht="18" x14ac:dyDescent="0.25">
      <c r="A129" s="172" t="s">
        <v>541</v>
      </c>
      <c r="B129" s="175" t="s">
        <v>542</v>
      </c>
      <c r="C129" s="172" t="s">
        <v>180</v>
      </c>
      <c r="D129" s="172" t="str">
        <f t="shared" si="1"/>
        <v>ILAVE / ILAVE</v>
      </c>
      <c r="E129" s="172" t="s">
        <v>176</v>
      </c>
      <c r="F129" s="172" t="s">
        <v>176</v>
      </c>
      <c r="G129" s="176">
        <v>1</v>
      </c>
      <c r="H129" s="177">
        <v>1</v>
      </c>
      <c r="I129" s="177">
        <v>0</v>
      </c>
      <c r="J129" s="177">
        <v>1</v>
      </c>
      <c r="K129" s="177">
        <v>0</v>
      </c>
      <c r="L129" s="177">
        <v>0</v>
      </c>
      <c r="M129" s="177">
        <v>0</v>
      </c>
      <c r="N129" s="177"/>
      <c r="O129"/>
      <c r="P129"/>
      <c r="Q129"/>
      <c r="R129"/>
      <c r="S129"/>
    </row>
    <row r="130" spans="1:19" ht="18" x14ac:dyDescent="0.25">
      <c r="A130" s="172" t="s">
        <v>543</v>
      </c>
      <c r="B130" s="175" t="s">
        <v>544</v>
      </c>
      <c r="C130" s="172" t="s">
        <v>180</v>
      </c>
      <c r="D130" s="172" t="str">
        <f t="shared" si="1"/>
        <v>ILAVE / SARACAYA</v>
      </c>
      <c r="E130" s="172" t="s">
        <v>176</v>
      </c>
      <c r="F130" s="172" t="s">
        <v>545</v>
      </c>
      <c r="G130" s="176">
        <v>1</v>
      </c>
      <c r="H130" s="177">
        <v>1</v>
      </c>
      <c r="I130" s="177">
        <v>0</v>
      </c>
      <c r="J130" s="177">
        <v>1</v>
      </c>
      <c r="K130" s="177">
        <v>0</v>
      </c>
      <c r="L130" s="177">
        <v>0</v>
      </c>
      <c r="M130" s="177">
        <v>0</v>
      </c>
      <c r="N130" s="177"/>
      <c r="O130"/>
      <c r="P130"/>
      <c r="Q130"/>
      <c r="R130"/>
      <c r="S130"/>
    </row>
    <row r="131" spans="1:19" ht="18" x14ac:dyDescent="0.25">
      <c r="A131" s="172" t="s">
        <v>546</v>
      </c>
      <c r="B131" s="175" t="s">
        <v>547</v>
      </c>
      <c r="C131" s="172" t="s">
        <v>180</v>
      </c>
      <c r="D131" s="172" t="str">
        <f t="shared" si="1"/>
        <v>ILAVE / SULCATURA II</v>
      </c>
      <c r="E131" s="172" t="s">
        <v>176</v>
      </c>
      <c r="F131" s="172" t="s">
        <v>548</v>
      </c>
      <c r="G131" s="176">
        <v>1</v>
      </c>
      <c r="H131" s="177">
        <v>1</v>
      </c>
      <c r="I131" s="177">
        <v>0</v>
      </c>
      <c r="J131" s="177">
        <v>1</v>
      </c>
      <c r="K131" s="177">
        <v>0</v>
      </c>
      <c r="L131" s="177">
        <v>0</v>
      </c>
      <c r="M131" s="177">
        <v>0</v>
      </c>
      <c r="N131" s="177"/>
      <c r="O131"/>
      <c r="P131"/>
      <c r="Q131"/>
      <c r="R131"/>
      <c r="S131"/>
    </row>
    <row r="132" spans="1:19" ht="18" x14ac:dyDescent="0.25">
      <c r="A132" s="172" t="s">
        <v>549</v>
      </c>
      <c r="B132" s="175" t="s">
        <v>550</v>
      </c>
      <c r="C132" s="172" t="s">
        <v>180</v>
      </c>
      <c r="D132" s="172" t="str">
        <f t="shared" si="1"/>
        <v>ILAVE / SAN JOSE</v>
      </c>
      <c r="E132" s="172" t="s">
        <v>176</v>
      </c>
      <c r="F132" s="172" t="s">
        <v>551</v>
      </c>
      <c r="G132" s="176">
        <v>2</v>
      </c>
      <c r="H132" s="177">
        <v>2</v>
      </c>
      <c r="I132" s="177">
        <v>0</v>
      </c>
      <c r="J132" s="177">
        <v>2</v>
      </c>
      <c r="K132" s="177">
        <v>0</v>
      </c>
      <c r="L132" s="177">
        <v>0</v>
      </c>
      <c r="M132" s="177">
        <v>0</v>
      </c>
      <c r="N132" s="177"/>
      <c r="O132"/>
      <c r="P132"/>
      <c r="Q132"/>
      <c r="R132"/>
      <c r="S132"/>
    </row>
    <row r="133" spans="1:19" ht="18" x14ac:dyDescent="0.25">
      <c r="A133" s="172" t="s">
        <v>552</v>
      </c>
      <c r="B133" s="175" t="s">
        <v>553</v>
      </c>
      <c r="C133" s="172" t="s">
        <v>180</v>
      </c>
      <c r="D133" s="172" t="str">
        <f t="shared" si="1"/>
        <v>ILAVE / SICATA</v>
      </c>
      <c r="E133" s="172" t="s">
        <v>176</v>
      </c>
      <c r="F133" s="172" t="s">
        <v>554</v>
      </c>
      <c r="G133" s="176">
        <v>1</v>
      </c>
      <c r="H133" s="177">
        <v>1</v>
      </c>
      <c r="I133" s="177">
        <v>0</v>
      </c>
      <c r="J133" s="177">
        <v>1</v>
      </c>
      <c r="K133" s="177">
        <v>0</v>
      </c>
      <c r="L133" s="177">
        <v>0</v>
      </c>
      <c r="M133" s="177">
        <v>0</v>
      </c>
      <c r="N133" s="177"/>
      <c r="O133"/>
      <c r="P133"/>
      <c r="Q133"/>
      <c r="R133"/>
      <c r="S133"/>
    </row>
    <row r="134" spans="1:19" ht="18" x14ac:dyDescent="0.25">
      <c r="A134" s="172" t="s">
        <v>555</v>
      </c>
      <c r="B134" s="175" t="s">
        <v>556</v>
      </c>
      <c r="C134" s="172" t="s">
        <v>180</v>
      </c>
      <c r="D134" s="172" t="str">
        <f t="shared" ref="D134:D139" si="2">CONCATENATE(E134," / ",F134)</f>
        <v>ILAVE / ALQUIPA</v>
      </c>
      <c r="E134" s="172" t="s">
        <v>176</v>
      </c>
      <c r="F134" s="172" t="s">
        <v>557</v>
      </c>
      <c r="G134" s="176">
        <v>1</v>
      </c>
      <c r="H134" s="177">
        <v>1</v>
      </c>
      <c r="I134" s="177">
        <v>0</v>
      </c>
      <c r="J134" s="177">
        <v>1</v>
      </c>
      <c r="K134" s="177">
        <v>0</v>
      </c>
      <c r="L134" s="177">
        <v>0</v>
      </c>
      <c r="M134" s="177">
        <v>0</v>
      </c>
      <c r="N134" s="177"/>
      <c r="O134"/>
      <c r="P134"/>
      <c r="Q134"/>
      <c r="R134"/>
      <c r="S134"/>
    </row>
    <row r="135" spans="1:19" ht="18" x14ac:dyDescent="0.25">
      <c r="A135" s="172" t="s">
        <v>558</v>
      </c>
      <c r="B135" s="175" t="s">
        <v>559</v>
      </c>
      <c r="C135" s="172" t="s">
        <v>180</v>
      </c>
      <c r="D135" s="172" t="str">
        <f t="shared" si="2"/>
        <v>ILAVE / LLAU</v>
      </c>
      <c r="E135" s="172" t="s">
        <v>176</v>
      </c>
      <c r="F135" s="172" t="s">
        <v>560</v>
      </c>
      <c r="G135" s="176">
        <v>1</v>
      </c>
      <c r="H135" s="177">
        <v>1</v>
      </c>
      <c r="I135" s="177">
        <v>0</v>
      </c>
      <c r="J135" s="177">
        <v>1</v>
      </c>
      <c r="K135" s="177">
        <v>0</v>
      </c>
      <c r="L135" s="177">
        <v>0</v>
      </c>
      <c r="M135" s="177">
        <v>0</v>
      </c>
      <c r="N135" s="177"/>
      <c r="O135"/>
      <c r="P135"/>
      <c r="Q135"/>
      <c r="R135"/>
      <c r="S135"/>
    </row>
    <row r="136" spans="1:19" ht="18" x14ac:dyDescent="0.25">
      <c r="A136" s="172" t="s">
        <v>561</v>
      </c>
      <c r="B136" s="175" t="s">
        <v>562</v>
      </c>
      <c r="C136" s="172" t="s">
        <v>180</v>
      </c>
      <c r="D136" s="172" t="str">
        <f t="shared" si="2"/>
        <v>ILAVE / PUSUYO</v>
      </c>
      <c r="E136" s="172" t="s">
        <v>176</v>
      </c>
      <c r="F136" s="172" t="s">
        <v>563</v>
      </c>
      <c r="G136" s="176">
        <v>1</v>
      </c>
      <c r="H136" s="177">
        <v>1</v>
      </c>
      <c r="I136" s="177">
        <v>0</v>
      </c>
      <c r="J136" s="177">
        <v>1</v>
      </c>
      <c r="K136" s="177">
        <v>0</v>
      </c>
      <c r="L136" s="177">
        <v>0</v>
      </c>
      <c r="M136" s="177">
        <v>0</v>
      </c>
      <c r="N136" s="177"/>
      <c r="O136"/>
      <c r="P136"/>
      <c r="Q136"/>
      <c r="R136"/>
      <c r="S136"/>
    </row>
    <row r="137" spans="1:19" ht="18" x14ac:dyDescent="0.25">
      <c r="A137" s="172" t="s">
        <v>564</v>
      </c>
      <c r="B137" s="175" t="s">
        <v>565</v>
      </c>
      <c r="C137" s="172" t="s">
        <v>180</v>
      </c>
      <c r="D137" s="172" t="str">
        <f t="shared" si="2"/>
        <v>ILAVE / YAURIMA</v>
      </c>
      <c r="E137" s="172" t="s">
        <v>176</v>
      </c>
      <c r="F137" s="172" t="s">
        <v>566</v>
      </c>
      <c r="G137" s="176">
        <v>1</v>
      </c>
      <c r="H137" s="177">
        <v>1</v>
      </c>
      <c r="I137" s="177">
        <v>0</v>
      </c>
      <c r="J137" s="177">
        <v>1</v>
      </c>
      <c r="K137" s="177">
        <v>0</v>
      </c>
      <c r="L137" s="177">
        <v>0</v>
      </c>
      <c r="M137" s="177">
        <v>0</v>
      </c>
      <c r="N137" s="177"/>
      <c r="O137"/>
      <c r="P137"/>
      <c r="Q137"/>
      <c r="R137"/>
      <c r="S137"/>
    </row>
    <row r="138" spans="1:19" ht="18" x14ac:dyDescent="0.25">
      <c r="A138" s="172" t="s">
        <v>567</v>
      </c>
      <c r="B138" s="175" t="s">
        <v>568</v>
      </c>
      <c r="C138" s="172" t="s">
        <v>180</v>
      </c>
      <c r="D138" s="172" t="str">
        <f t="shared" si="2"/>
        <v>PILCUYO / CALLACHOCO</v>
      </c>
      <c r="E138" s="172" t="s">
        <v>183</v>
      </c>
      <c r="F138" s="172" t="s">
        <v>569</v>
      </c>
      <c r="G138" s="176">
        <v>1</v>
      </c>
      <c r="H138" s="177">
        <v>1</v>
      </c>
      <c r="I138" s="177">
        <v>0</v>
      </c>
      <c r="J138" s="177">
        <v>1</v>
      </c>
      <c r="K138" s="177">
        <v>0</v>
      </c>
      <c r="L138" s="177">
        <v>0</v>
      </c>
      <c r="M138" s="177">
        <v>0</v>
      </c>
      <c r="N138" s="177"/>
      <c r="O138"/>
      <c r="P138"/>
      <c r="Q138"/>
      <c r="R138"/>
      <c r="S138"/>
    </row>
    <row r="139" spans="1:19" ht="18" x14ac:dyDescent="0.25">
      <c r="A139" s="172" t="s">
        <v>570</v>
      </c>
      <c r="B139" s="175">
        <v>1622</v>
      </c>
      <c r="C139" s="172" t="s">
        <v>180</v>
      </c>
      <c r="D139" s="172" t="str">
        <f t="shared" si="2"/>
        <v>ILAVE / CHINGANI</v>
      </c>
      <c r="E139" s="172" t="s">
        <v>176</v>
      </c>
      <c r="F139" s="172" t="s">
        <v>571</v>
      </c>
      <c r="G139" s="176">
        <v>2</v>
      </c>
      <c r="H139" s="177">
        <v>2</v>
      </c>
      <c r="I139" s="177">
        <v>0</v>
      </c>
      <c r="J139" s="177">
        <v>2</v>
      </c>
      <c r="K139" s="177">
        <v>0</v>
      </c>
      <c r="L139" s="177">
        <v>0</v>
      </c>
      <c r="M139" s="177">
        <v>0</v>
      </c>
      <c r="N139" s="177"/>
      <c r="O139"/>
      <c r="P139"/>
      <c r="Q139"/>
      <c r="R139"/>
      <c r="S139"/>
    </row>
    <row r="140" spans="1:19" ht="18" x14ac:dyDescent="0.25">
      <c r="A140" s="172" t="s">
        <v>572</v>
      </c>
      <c r="B140" s="175" t="s">
        <v>573</v>
      </c>
      <c r="C140" s="172" t="s">
        <v>574</v>
      </c>
      <c r="D140" s="172" t="str">
        <f>CONCATENATE(E140," / ",F140)</f>
        <v>ILAVE / SULCATURA 1</v>
      </c>
      <c r="E140" s="172" t="s">
        <v>176</v>
      </c>
      <c r="F140" s="172" t="s">
        <v>207</v>
      </c>
      <c r="G140" s="176">
        <v>6</v>
      </c>
      <c r="H140" s="177">
        <v>4</v>
      </c>
      <c r="I140" s="177">
        <v>4</v>
      </c>
      <c r="J140" s="177">
        <v>0</v>
      </c>
      <c r="K140" s="177">
        <v>1</v>
      </c>
      <c r="L140" s="177">
        <v>0</v>
      </c>
      <c r="M140" s="177">
        <v>1</v>
      </c>
      <c r="N140" s="177"/>
      <c r="O140"/>
      <c r="P140"/>
      <c r="Q140"/>
      <c r="R140"/>
      <c r="S140"/>
    </row>
    <row r="141" spans="1:19" ht="18" x14ac:dyDescent="0.25">
      <c r="A141" s="172" t="s">
        <v>575</v>
      </c>
      <c r="B141" s="175">
        <v>70128</v>
      </c>
      <c r="C141" s="172" t="s">
        <v>574</v>
      </c>
      <c r="D141" s="172" t="str">
        <f t="shared" ref="D141:D204" si="3">CONCATENATE(E141," / ",F141)</f>
        <v>ILAVE / JILACATURA</v>
      </c>
      <c r="E141" s="172" t="s">
        <v>176</v>
      </c>
      <c r="F141" s="172" t="s">
        <v>537</v>
      </c>
      <c r="G141" s="176">
        <v>4</v>
      </c>
      <c r="H141" s="177">
        <v>3</v>
      </c>
      <c r="I141" s="177">
        <v>3</v>
      </c>
      <c r="J141" s="177">
        <v>0</v>
      </c>
      <c r="K141" s="177">
        <v>0</v>
      </c>
      <c r="L141" s="177">
        <v>0</v>
      </c>
      <c r="M141" s="177">
        <v>1</v>
      </c>
      <c r="N141" s="177"/>
      <c r="O141"/>
      <c r="P141"/>
      <c r="Q141"/>
      <c r="R141"/>
      <c r="S141"/>
    </row>
    <row r="142" spans="1:19" ht="27" x14ac:dyDescent="0.25">
      <c r="A142" s="172" t="s">
        <v>576</v>
      </c>
      <c r="B142" s="175" t="s">
        <v>577</v>
      </c>
      <c r="C142" s="172" t="s">
        <v>574</v>
      </c>
      <c r="D142" s="172" t="str">
        <f t="shared" si="3"/>
        <v>ILAVE / CHOQUETANCA</v>
      </c>
      <c r="E142" s="172" t="s">
        <v>176</v>
      </c>
      <c r="F142" s="172" t="s">
        <v>531</v>
      </c>
      <c r="G142" s="176">
        <v>5</v>
      </c>
      <c r="H142" s="177">
        <v>4</v>
      </c>
      <c r="I142" s="177">
        <v>3</v>
      </c>
      <c r="J142" s="177">
        <v>1</v>
      </c>
      <c r="K142" s="177">
        <v>0</v>
      </c>
      <c r="L142" s="177">
        <v>0</v>
      </c>
      <c r="M142" s="177">
        <v>1</v>
      </c>
      <c r="N142" s="177"/>
      <c r="O142"/>
      <c r="P142"/>
      <c r="Q142"/>
      <c r="R142"/>
      <c r="S142"/>
    </row>
    <row r="143" spans="1:19" ht="27" x14ac:dyDescent="0.25">
      <c r="A143" s="172" t="s">
        <v>578</v>
      </c>
      <c r="B143" s="175" t="s">
        <v>579</v>
      </c>
      <c r="C143" s="172" t="s">
        <v>574</v>
      </c>
      <c r="D143" s="172" t="str">
        <f t="shared" si="3"/>
        <v>ILAVE / SULLCACATURA  II</v>
      </c>
      <c r="E143" s="172" t="s">
        <v>176</v>
      </c>
      <c r="F143" s="172" t="s">
        <v>580</v>
      </c>
      <c r="G143" s="176">
        <v>6</v>
      </c>
      <c r="H143" s="177">
        <v>4</v>
      </c>
      <c r="I143" s="177">
        <v>4</v>
      </c>
      <c r="J143" s="177">
        <v>0</v>
      </c>
      <c r="K143" s="177">
        <v>1</v>
      </c>
      <c r="L143" s="177">
        <v>0</v>
      </c>
      <c r="M143" s="177">
        <v>1</v>
      </c>
      <c r="N143" s="177"/>
      <c r="O143"/>
      <c r="P143"/>
      <c r="Q143"/>
      <c r="R143"/>
      <c r="S143"/>
    </row>
    <row r="144" spans="1:19" ht="18" x14ac:dyDescent="0.25">
      <c r="A144" s="172" t="s">
        <v>581</v>
      </c>
      <c r="B144" s="175" t="s">
        <v>582</v>
      </c>
      <c r="C144" s="172" t="s">
        <v>574</v>
      </c>
      <c r="D144" s="172" t="str">
        <f t="shared" si="3"/>
        <v>ILAVE / SUQUINAPE</v>
      </c>
      <c r="E144" s="172" t="s">
        <v>176</v>
      </c>
      <c r="F144" s="172" t="s">
        <v>583</v>
      </c>
      <c r="G144" s="176">
        <v>2</v>
      </c>
      <c r="H144" s="177">
        <v>2</v>
      </c>
      <c r="I144" s="177">
        <v>2</v>
      </c>
      <c r="J144" s="177">
        <v>0</v>
      </c>
      <c r="K144" s="177">
        <v>0</v>
      </c>
      <c r="L144" s="177">
        <v>0</v>
      </c>
      <c r="M144" s="177">
        <v>0</v>
      </c>
      <c r="N144" s="177"/>
      <c r="O144"/>
      <c r="P144"/>
      <c r="Q144"/>
      <c r="R144"/>
      <c r="S144"/>
    </row>
    <row r="145" spans="1:19" x14ac:dyDescent="0.25">
      <c r="A145" s="172" t="s">
        <v>584</v>
      </c>
      <c r="B145" s="175" t="s">
        <v>585</v>
      </c>
      <c r="C145" s="172" t="s">
        <v>574</v>
      </c>
      <c r="D145" s="172" t="str">
        <f t="shared" si="3"/>
        <v>ILAVE / LAQUI</v>
      </c>
      <c r="E145" s="172" t="s">
        <v>176</v>
      </c>
      <c r="F145" s="172" t="s">
        <v>586</v>
      </c>
      <c r="G145" s="176">
        <v>2</v>
      </c>
      <c r="H145" s="177">
        <v>2</v>
      </c>
      <c r="I145" s="177">
        <v>1</v>
      </c>
      <c r="J145" s="177">
        <v>1</v>
      </c>
      <c r="K145" s="177">
        <v>0</v>
      </c>
      <c r="L145" s="177">
        <v>0</v>
      </c>
      <c r="M145" s="177">
        <v>0</v>
      </c>
      <c r="N145" s="177"/>
      <c r="O145"/>
      <c r="P145"/>
      <c r="Q145"/>
      <c r="R145"/>
      <c r="S145"/>
    </row>
    <row r="146" spans="1:19" ht="27" x14ac:dyDescent="0.25">
      <c r="A146" s="172" t="s">
        <v>587</v>
      </c>
      <c r="B146" s="175" t="s">
        <v>588</v>
      </c>
      <c r="C146" s="172" t="s">
        <v>574</v>
      </c>
      <c r="D146" s="172" t="str">
        <f t="shared" si="3"/>
        <v>ILAVE / YACANGO CENTRAL</v>
      </c>
      <c r="E146" s="172" t="s">
        <v>176</v>
      </c>
      <c r="F146" s="172" t="s">
        <v>589</v>
      </c>
      <c r="G146" s="176">
        <v>6</v>
      </c>
      <c r="H146" s="177">
        <v>5</v>
      </c>
      <c r="I146" s="177">
        <v>4</v>
      </c>
      <c r="J146" s="177">
        <v>1</v>
      </c>
      <c r="K146" s="177">
        <v>0</v>
      </c>
      <c r="L146" s="177">
        <v>0</v>
      </c>
      <c r="M146" s="177">
        <v>1</v>
      </c>
      <c r="N146" s="177"/>
      <c r="O146"/>
      <c r="P146"/>
      <c r="Q146"/>
      <c r="R146"/>
      <c r="S146"/>
    </row>
    <row r="147" spans="1:19" ht="18" x14ac:dyDescent="0.25">
      <c r="A147" s="172" t="s">
        <v>590</v>
      </c>
      <c r="B147" s="175" t="s">
        <v>591</v>
      </c>
      <c r="C147" s="172" t="s">
        <v>574</v>
      </c>
      <c r="D147" s="172" t="str">
        <f t="shared" si="3"/>
        <v>ILAVE / CANGALLE</v>
      </c>
      <c r="E147" s="172" t="s">
        <v>176</v>
      </c>
      <c r="F147" s="172" t="s">
        <v>592</v>
      </c>
      <c r="G147" s="176">
        <v>7</v>
      </c>
      <c r="H147" s="177">
        <v>5</v>
      </c>
      <c r="I147" s="177">
        <v>3</v>
      </c>
      <c r="J147" s="177">
        <v>2</v>
      </c>
      <c r="K147" s="177">
        <v>1</v>
      </c>
      <c r="L147" s="177">
        <v>0</v>
      </c>
      <c r="M147" s="177">
        <v>1</v>
      </c>
      <c r="N147" s="177"/>
      <c r="O147"/>
      <c r="P147"/>
      <c r="Q147"/>
      <c r="R147"/>
      <c r="S147"/>
    </row>
    <row r="148" spans="1:19" ht="18" x14ac:dyDescent="0.25">
      <c r="A148" s="172" t="s">
        <v>593</v>
      </c>
      <c r="B148" s="175" t="s">
        <v>594</v>
      </c>
      <c r="C148" s="172" t="s">
        <v>574</v>
      </c>
      <c r="D148" s="172" t="str">
        <f t="shared" si="3"/>
        <v>CONDURIRI / CALASAYA</v>
      </c>
      <c r="E148" s="172" t="s">
        <v>197</v>
      </c>
      <c r="F148" s="172" t="s">
        <v>595</v>
      </c>
      <c r="G148" s="176">
        <v>1</v>
      </c>
      <c r="H148" s="177">
        <v>1</v>
      </c>
      <c r="I148" s="177">
        <v>1</v>
      </c>
      <c r="J148" s="177">
        <v>0</v>
      </c>
      <c r="K148" s="177">
        <v>0</v>
      </c>
      <c r="L148" s="177">
        <v>0</v>
      </c>
      <c r="M148" s="177">
        <v>0</v>
      </c>
      <c r="N148" s="177"/>
      <c r="O148"/>
      <c r="P148"/>
      <c r="Q148"/>
      <c r="R148"/>
      <c r="S148"/>
    </row>
    <row r="149" spans="1:19" ht="27" x14ac:dyDescent="0.25">
      <c r="A149" s="172" t="s">
        <v>596</v>
      </c>
      <c r="B149" s="175" t="s">
        <v>597</v>
      </c>
      <c r="C149" s="172" t="s">
        <v>574</v>
      </c>
      <c r="D149" s="172" t="str">
        <f t="shared" si="3"/>
        <v>CAPAZO / ROSARIO ALTO ANCOMARCA</v>
      </c>
      <c r="E149" s="172" t="s">
        <v>274</v>
      </c>
      <c r="F149" s="172" t="s">
        <v>437</v>
      </c>
      <c r="G149" s="176">
        <v>1</v>
      </c>
      <c r="H149" s="177">
        <v>1</v>
      </c>
      <c r="I149" s="177">
        <v>1</v>
      </c>
      <c r="J149" s="177">
        <v>0</v>
      </c>
      <c r="K149" s="177">
        <v>0</v>
      </c>
      <c r="L149" s="177">
        <v>0</v>
      </c>
      <c r="M149" s="177">
        <v>0</v>
      </c>
      <c r="N149" s="177"/>
      <c r="O149"/>
      <c r="P149"/>
      <c r="Q149"/>
      <c r="R149"/>
      <c r="S149"/>
    </row>
    <row r="150" spans="1:19" ht="18" x14ac:dyDescent="0.25">
      <c r="A150" s="172" t="s">
        <v>598</v>
      </c>
      <c r="B150" s="175" t="s">
        <v>599</v>
      </c>
      <c r="C150" s="172" t="s">
        <v>574</v>
      </c>
      <c r="D150" s="172" t="str">
        <f t="shared" si="3"/>
        <v>CAPAZO / CAPASO</v>
      </c>
      <c r="E150" s="172" t="s">
        <v>274</v>
      </c>
      <c r="F150" s="172" t="s">
        <v>275</v>
      </c>
      <c r="G150" s="176">
        <v>2</v>
      </c>
      <c r="H150" s="177">
        <v>2</v>
      </c>
      <c r="I150" s="177">
        <v>2</v>
      </c>
      <c r="J150" s="177">
        <v>0</v>
      </c>
      <c r="K150" s="177">
        <v>0</v>
      </c>
      <c r="L150" s="177">
        <v>0</v>
      </c>
      <c r="M150" s="177">
        <v>0</v>
      </c>
      <c r="N150" s="177"/>
      <c r="O150"/>
      <c r="P150"/>
      <c r="Q150"/>
      <c r="R150"/>
      <c r="S150"/>
    </row>
    <row r="151" spans="1:19" ht="18" x14ac:dyDescent="0.25">
      <c r="A151" s="172" t="s">
        <v>600</v>
      </c>
      <c r="B151" s="175" t="s">
        <v>601</v>
      </c>
      <c r="C151" s="172" t="s">
        <v>574</v>
      </c>
      <c r="D151" s="172" t="str">
        <f t="shared" si="3"/>
        <v>CAPAZO / CHUA</v>
      </c>
      <c r="E151" s="172" t="s">
        <v>274</v>
      </c>
      <c r="F151" s="172" t="s">
        <v>602</v>
      </c>
      <c r="G151" s="176">
        <v>1</v>
      </c>
      <c r="H151" s="177">
        <v>1</v>
      </c>
      <c r="I151" s="177">
        <v>1</v>
      </c>
      <c r="J151" s="177">
        <v>0</v>
      </c>
      <c r="K151" s="177">
        <v>0</v>
      </c>
      <c r="L151" s="177">
        <v>0</v>
      </c>
      <c r="M151" s="177">
        <v>0</v>
      </c>
      <c r="N151" s="177"/>
      <c r="O151"/>
      <c r="P151"/>
      <c r="Q151"/>
      <c r="R151"/>
      <c r="S151"/>
    </row>
    <row r="152" spans="1:19" ht="18" x14ac:dyDescent="0.25">
      <c r="A152" s="172" t="s">
        <v>603</v>
      </c>
      <c r="B152" s="175" t="s">
        <v>604</v>
      </c>
      <c r="C152" s="172" t="s">
        <v>574</v>
      </c>
      <c r="D152" s="172" t="str">
        <f t="shared" si="3"/>
        <v>ILAVE / RAMON CASTILLA</v>
      </c>
      <c r="E152" s="172" t="s">
        <v>176</v>
      </c>
      <c r="F152" s="172" t="s">
        <v>201</v>
      </c>
      <c r="G152" s="176">
        <v>61</v>
      </c>
      <c r="H152" s="177">
        <v>51</v>
      </c>
      <c r="I152" s="177">
        <v>45</v>
      </c>
      <c r="J152" s="177">
        <v>6</v>
      </c>
      <c r="K152" s="177">
        <v>3</v>
      </c>
      <c r="L152" s="177">
        <v>0</v>
      </c>
      <c r="M152" s="177">
        <v>7</v>
      </c>
      <c r="N152" s="177"/>
      <c r="O152"/>
      <c r="P152"/>
      <c r="Q152"/>
      <c r="R152"/>
      <c r="S152"/>
    </row>
    <row r="153" spans="1:19" ht="27" x14ac:dyDescent="0.25">
      <c r="A153" s="172" t="s">
        <v>605</v>
      </c>
      <c r="B153" s="175" t="s">
        <v>606</v>
      </c>
      <c r="C153" s="172" t="s">
        <v>574</v>
      </c>
      <c r="D153" s="172" t="str">
        <f t="shared" si="3"/>
        <v>ILAVE / SAN MIGUEL</v>
      </c>
      <c r="E153" s="172" t="s">
        <v>176</v>
      </c>
      <c r="F153" s="172" t="s">
        <v>191</v>
      </c>
      <c r="G153" s="176">
        <v>38</v>
      </c>
      <c r="H153" s="177">
        <v>32</v>
      </c>
      <c r="I153" s="177">
        <v>30</v>
      </c>
      <c r="J153" s="177">
        <v>2</v>
      </c>
      <c r="K153" s="177">
        <v>0</v>
      </c>
      <c r="L153" s="177">
        <v>0</v>
      </c>
      <c r="M153" s="177">
        <v>6</v>
      </c>
      <c r="N153" s="177"/>
      <c r="O153"/>
      <c r="P153"/>
      <c r="Q153"/>
      <c r="R153"/>
      <c r="S153"/>
    </row>
    <row r="154" spans="1:19" ht="18" x14ac:dyDescent="0.25">
      <c r="A154" s="172" t="s">
        <v>607</v>
      </c>
      <c r="B154" s="175">
        <v>70317</v>
      </c>
      <c r="C154" s="172" t="s">
        <v>574</v>
      </c>
      <c r="D154" s="172" t="str">
        <f t="shared" si="3"/>
        <v>ILAVE / CHURU MAQUERA</v>
      </c>
      <c r="E154" s="172" t="s">
        <v>176</v>
      </c>
      <c r="F154" s="172" t="s">
        <v>608</v>
      </c>
      <c r="G154" s="176">
        <v>7</v>
      </c>
      <c r="H154" s="177">
        <v>6</v>
      </c>
      <c r="I154" s="177">
        <v>5</v>
      </c>
      <c r="J154" s="177">
        <v>1</v>
      </c>
      <c r="K154" s="177">
        <v>0</v>
      </c>
      <c r="L154" s="177">
        <v>0</v>
      </c>
      <c r="M154" s="177">
        <v>1</v>
      </c>
      <c r="N154" s="177"/>
      <c r="O154"/>
      <c r="P154"/>
      <c r="Q154"/>
      <c r="R154"/>
      <c r="S154"/>
    </row>
    <row r="155" spans="1:19" ht="18" x14ac:dyDescent="0.25">
      <c r="A155" s="172" t="s">
        <v>609</v>
      </c>
      <c r="B155" s="175" t="s">
        <v>610</v>
      </c>
      <c r="C155" s="172" t="s">
        <v>574</v>
      </c>
      <c r="D155" s="172" t="str">
        <f t="shared" si="3"/>
        <v>ILAVE / CHECCA</v>
      </c>
      <c r="E155" s="172" t="s">
        <v>176</v>
      </c>
      <c r="F155" s="172" t="s">
        <v>252</v>
      </c>
      <c r="G155" s="176">
        <v>5</v>
      </c>
      <c r="H155" s="177">
        <v>4</v>
      </c>
      <c r="I155" s="177">
        <v>4</v>
      </c>
      <c r="J155" s="177">
        <v>0</v>
      </c>
      <c r="K155" s="177">
        <v>0</v>
      </c>
      <c r="L155" s="177">
        <v>0</v>
      </c>
      <c r="M155" s="177">
        <v>1</v>
      </c>
      <c r="N155" s="177"/>
      <c r="O155"/>
      <c r="P155"/>
      <c r="Q155"/>
      <c r="R155"/>
      <c r="S155"/>
    </row>
    <row r="156" spans="1:19" ht="18" x14ac:dyDescent="0.25">
      <c r="A156" s="172" t="s">
        <v>611</v>
      </c>
      <c r="B156" s="175" t="s">
        <v>612</v>
      </c>
      <c r="C156" s="172" t="s">
        <v>574</v>
      </c>
      <c r="D156" s="172" t="str">
        <f t="shared" si="3"/>
        <v>ILAVE / MAÑAZO</v>
      </c>
      <c r="E156" s="172" t="s">
        <v>176</v>
      </c>
      <c r="F156" s="172" t="s">
        <v>613</v>
      </c>
      <c r="G156" s="176">
        <v>4</v>
      </c>
      <c r="H156" s="177">
        <v>3</v>
      </c>
      <c r="I156" s="177">
        <v>3</v>
      </c>
      <c r="J156" s="177">
        <v>0</v>
      </c>
      <c r="K156" s="177">
        <v>0</v>
      </c>
      <c r="L156" s="177">
        <v>0</v>
      </c>
      <c r="M156" s="177">
        <v>1</v>
      </c>
      <c r="N156" s="177"/>
      <c r="O156"/>
      <c r="P156"/>
      <c r="Q156"/>
      <c r="R156"/>
      <c r="S156"/>
    </row>
    <row r="157" spans="1:19" x14ac:dyDescent="0.25">
      <c r="A157" s="172" t="s">
        <v>614</v>
      </c>
      <c r="B157" s="175" t="s">
        <v>615</v>
      </c>
      <c r="C157" s="172" t="s">
        <v>574</v>
      </c>
      <c r="D157" s="172" t="str">
        <f t="shared" si="3"/>
        <v>ILAVE / SIRAYA</v>
      </c>
      <c r="E157" s="172" t="s">
        <v>176</v>
      </c>
      <c r="F157" s="172" t="s">
        <v>319</v>
      </c>
      <c r="G157" s="176">
        <v>5</v>
      </c>
      <c r="H157" s="177">
        <v>4</v>
      </c>
      <c r="I157" s="177">
        <v>3</v>
      </c>
      <c r="J157" s="177">
        <v>1</v>
      </c>
      <c r="K157" s="177">
        <v>0</v>
      </c>
      <c r="L157" s="177">
        <v>0</v>
      </c>
      <c r="M157" s="177">
        <v>1</v>
      </c>
      <c r="N157" s="177"/>
      <c r="O157"/>
      <c r="P157"/>
      <c r="Q157"/>
      <c r="R157"/>
      <c r="S157"/>
    </row>
    <row r="158" spans="1:19" ht="18" x14ac:dyDescent="0.25">
      <c r="A158" s="172" t="s">
        <v>616</v>
      </c>
      <c r="B158" s="175" t="s">
        <v>617</v>
      </c>
      <c r="C158" s="172" t="s">
        <v>574</v>
      </c>
      <c r="D158" s="172" t="str">
        <f t="shared" si="3"/>
        <v>ILAVE / CAMICACHI</v>
      </c>
      <c r="E158" s="172" t="s">
        <v>176</v>
      </c>
      <c r="F158" s="172" t="s">
        <v>618</v>
      </c>
      <c r="G158" s="176">
        <v>18</v>
      </c>
      <c r="H158" s="177">
        <v>16</v>
      </c>
      <c r="I158" s="177">
        <v>14</v>
      </c>
      <c r="J158" s="177">
        <v>2</v>
      </c>
      <c r="K158" s="177">
        <v>0</v>
      </c>
      <c r="L158" s="177">
        <v>0</v>
      </c>
      <c r="M158" s="177">
        <v>2</v>
      </c>
      <c r="N158" s="177"/>
      <c r="O158"/>
      <c r="P158"/>
      <c r="Q158"/>
      <c r="R158"/>
      <c r="S158"/>
    </row>
    <row r="159" spans="1:19" ht="18" x14ac:dyDescent="0.25">
      <c r="A159" s="172" t="s">
        <v>619</v>
      </c>
      <c r="B159" s="175" t="s">
        <v>620</v>
      </c>
      <c r="C159" s="172" t="s">
        <v>574</v>
      </c>
      <c r="D159" s="172" t="str">
        <f t="shared" si="3"/>
        <v>ILAVE / CHUCARAYA</v>
      </c>
      <c r="E159" s="172" t="s">
        <v>176</v>
      </c>
      <c r="F159" s="172" t="s">
        <v>240</v>
      </c>
      <c r="G159" s="176">
        <v>2</v>
      </c>
      <c r="H159" s="177">
        <v>2</v>
      </c>
      <c r="I159" s="177">
        <v>1</v>
      </c>
      <c r="J159" s="177">
        <v>1</v>
      </c>
      <c r="K159" s="177">
        <v>0</v>
      </c>
      <c r="L159" s="177">
        <v>0</v>
      </c>
      <c r="M159" s="177">
        <v>0</v>
      </c>
      <c r="N159" s="177"/>
      <c r="O159"/>
      <c r="P159"/>
      <c r="Q159"/>
      <c r="R159"/>
      <c r="S159"/>
    </row>
    <row r="160" spans="1:19" ht="18" x14ac:dyDescent="0.25">
      <c r="A160" s="172" t="s">
        <v>621</v>
      </c>
      <c r="B160" s="175" t="s">
        <v>622</v>
      </c>
      <c r="C160" s="172" t="s">
        <v>574</v>
      </c>
      <c r="D160" s="172" t="str">
        <f t="shared" si="3"/>
        <v>ILAVE / APARUNE</v>
      </c>
      <c r="E160" s="172" t="s">
        <v>176</v>
      </c>
      <c r="F160" s="172" t="s">
        <v>623</v>
      </c>
      <c r="G160" s="176">
        <v>3</v>
      </c>
      <c r="H160" s="177">
        <v>3</v>
      </c>
      <c r="I160" s="177">
        <v>3</v>
      </c>
      <c r="J160" s="177">
        <v>0</v>
      </c>
      <c r="K160" s="177">
        <v>0</v>
      </c>
      <c r="L160" s="177">
        <v>0</v>
      </c>
      <c r="M160" s="177">
        <v>0</v>
      </c>
      <c r="N160" s="177"/>
      <c r="O160"/>
      <c r="P160"/>
      <c r="Q160"/>
      <c r="R160"/>
      <c r="S160"/>
    </row>
    <row r="161" spans="1:19" ht="18" x14ac:dyDescent="0.25">
      <c r="A161" s="172" t="s">
        <v>624</v>
      </c>
      <c r="B161" s="175" t="s">
        <v>625</v>
      </c>
      <c r="C161" s="172" t="s">
        <v>574</v>
      </c>
      <c r="D161" s="172" t="str">
        <f t="shared" si="3"/>
        <v>ILAVE / ROSACANI</v>
      </c>
      <c r="E161" s="172" t="s">
        <v>176</v>
      </c>
      <c r="F161" s="172" t="s">
        <v>316</v>
      </c>
      <c r="G161" s="176">
        <v>14</v>
      </c>
      <c r="H161" s="177">
        <v>11</v>
      </c>
      <c r="I161" s="177">
        <v>10</v>
      </c>
      <c r="J161" s="177">
        <v>1</v>
      </c>
      <c r="K161" s="177">
        <v>1</v>
      </c>
      <c r="L161" s="177">
        <v>0</v>
      </c>
      <c r="M161" s="177">
        <v>2</v>
      </c>
      <c r="N161" s="177"/>
      <c r="O161"/>
      <c r="P161"/>
      <c r="Q161"/>
      <c r="R161"/>
      <c r="S161"/>
    </row>
    <row r="162" spans="1:19" ht="27" x14ac:dyDescent="0.25">
      <c r="A162" s="172" t="s">
        <v>626</v>
      </c>
      <c r="B162" s="175" t="s">
        <v>627</v>
      </c>
      <c r="C162" s="172" t="s">
        <v>574</v>
      </c>
      <c r="D162" s="172" t="str">
        <f t="shared" si="3"/>
        <v>ILAVE / JACHOCCO HUARACCO</v>
      </c>
      <c r="E162" s="172" t="s">
        <v>176</v>
      </c>
      <c r="F162" s="172" t="s">
        <v>305</v>
      </c>
      <c r="G162" s="176">
        <v>14</v>
      </c>
      <c r="H162" s="177">
        <v>11</v>
      </c>
      <c r="I162" s="177">
        <v>10</v>
      </c>
      <c r="J162" s="177">
        <v>1</v>
      </c>
      <c r="K162" s="177">
        <v>2</v>
      </c>
      <c r="L162" s="177">
        <v>0</v>
      </c>
      <c r="M162" s="177">
        <v>1</v>
      </c>
      <c r="N162" s="177"/>
      <c r="O162"/>
      <c r="P162"/>
      <c r="Q162"/>
      <c r="R162"/>
      <c r="S162"/>
    </row>
    <row r="163" spans="1:19" ht="18" x14ac:dyDescent="0.25">
      <c r="A163" s="172" t="s">
        <v>628</v>
      </c>
      <c r="B163" s="175" t="s">
        <v>629</v>
      </c>
      <c r="C163" s="172" t="s">
        <v>574</v>
      </c>
      <c r="D163" s="172" t="str">
        <f t="shared" si="3"/>
        <v>ILAVE / ULLACACHI</v>
      </c>
      <c r="E163" s="172" t="s">
        <v>176</v>
      </c>
      <c r="F163" s="172" t="s">
        <v>243</v>
      </c>
      <c r="G163" s="176">
        <v>2</v>
      </c>
      <c r="H163" s="177">
        <v>2</v>
      </c>
      <c r="I163" s="177">
        <v>2</v>
      </c>
      <c r="J163" s="177">
        <v>0</v>
      </c>
      <c r="K163" s="177">
        <v>0</v>
      </c>
      <c r="L163" s="177">
        <v>0</v>
      </c>
      <c r="M163" s="177">
        <v>0</v>
      </c>
      <c r="N163" s="177"/>
      <c r="O163"/>
      <c r="P163"/>
      <c r="Q163"/>
      <c r="R163"/>
      <c r="S163"/>
    </row>
    <row r="164" spans="1:19" ht="36" x14ac:dyDescent="0.25">
      <c r="A164" s="172" t="s">
        <v>630</v>
      </c>
      <c r="B164" s="175" t="s">
        <v>631</v>
      </c>
      <c r="C164" s="172" t="s">
        <v>574</v>
      </c>
      <c r="D164" s="172" t="str">
        <f t="shared" si="3"/>
        <v>ILAVE / COPAPOJO / CHILUYO COPAPUJO</v>
      </c>
      <c r="E164" s="172" t="s">
        <v>176</v>
      </c>
      <c r="F164" s="172" t="s">
        <v>632</v>
      </c>
      <c r="G164" s="176">
        <v>5</v>
      </c>
      <c r="H164" s="177">
        <v>4</v>
      </c>
      <c r="I164" s="177">
        <v>4</v>
      </c>
      <c r="J164" s="177">
        <v>0</v>
      </c>
      <c r="K164" s="177">
        <v>0</v>
      </c>
      <c r="L164" s="177">
        <v>0</v>
      </c>
      <c r="M164" s="177">
        <v>1</v>
      </c>
      <c r="N164" s="177"/>
      <c r="O164"/>
      <c r="P164"/>
      <c r="Q164"/>
      <c r="R164"/>
      <c r="S164"/>
    </row>
    <row r="165" spans="1:19" ht="18" x14ac:dyDescent="0.25">
      <c r="A165" s="172" t="s">
        <v>633</v>
      </c>
      <c r="B165" s="175" t="s">
        <v>634</v>
      </c>
      <c r="C165" s="172" t="s">
        <v>574</v>
      </c>
      <c r="D165" s="172" t="str">
        <f t="shared" si="3"/>
        <v>ILAVE / CATAMURO</v>
      </c>
      <c r="E165" s="172" t="s">
        <v>176</v>
      </c>
      <c r="F165" s="172" t="s">
        <v>635</v>
      </c>
      <c r="G165" s="176">
        <v>3</v>
      </c>
      <c r="H165" s="177">
        <v>3</v>
      </c>
      <c r="I165" s="177">
        <v>2</v>
      </c>
      <c r="J165" s="177">
        <v>1</v>
      </c>
      <c r="K165" s="177">
        <v>0</v>
      </c>
      <c r="L165" s="177">
        <v>0</v>
      </c>
      <c r="M165" s="177">
        <v>0</v>
      </c>
      <c r="N165" s="177"/>
      <c r="O165"/>
      <c r="P165"/>
      <c r="Q165"/>
      <c r="R165"/>
      <c r="S165"/>
    </row>
    <row r="166" spans="1:19" ht="18" x14ac:dyDescent="0.25">
      <c r="A166" s="172" t="s">
        <v>636</v>
      </c>
      <c r="B166" s="175" t="s">
        <v>637</v>
      </c>
      <c r="C166" s="172" t="s">
        <v>574</v>
      </c>
      <c r="D166" s="172" t="str">
        <f t="shared" si="3"/>
        <v>ILAVE / CUTINI PUCARA</v>
      </c>
      <c r="E166" s="172" t="s">
        <v>176</v>
      </c>
      <c r="F166" s="172" t="s">
        <v>381</v>
      </c>
      <c r="G166" s="176">
        <v>2</v>
      </c>
      <c r="H166" s="177">
        <v>2</v>
      </c>
      <c r="I166" s="177">
        <v>2</v>
      </c>
      <c r="J166" s="177">
        <v>0</v>
      </c>
      <c r="K166" s="177">
        <v>0</v>
      </c>
      <c r="L166" s="177">
        <v>0</v>
      </c>
      <c r="M166" s="177">
        <v>0</v>
      </c>
      <c r="N166" s="177"/>
      <c r="O166"/>
      <c r="P166"/>
      <c r="Q166"/>
      <c r="R166"/>
      <c r="S166"/>
    </row>
    <row r="167" spans="1:19" ht="18" x14ac:dyDescent="0.25">
      <c r="A167" s="172" t="s">
        <v>638</v>
      </c>
      <c r="B167" s="175" t="s">
        <v>639</v>
      </c>
      <c r="C167" s="172" t="s">
        <v>574</v>
      </c>
      <c r="D167" s="172" t="str">
        <f t="shared" si="3"/>
        <v>PILCUYO / MAQUERCOTA</v>
      </c>
      <c r="E167" s="172" t="s">
        <v>183</v>
      </c>
      <c r="F167" s="172" t="s">
        <v>234</v>
      </c>
      <c r="G167" s="176">
        <v>3</v>
      </c>
      <c r="H167" s="177">
        <v>3</v>
      </c>
      <c r="I167" s="177">
        <v>3</v>
      </c>
      <c r="J167" s="177">
        <v>0</v>
      </c>
      <c r="K167" s="177">
        <v>0</v>
      </c>
      <c r="L167" s="177">
        <v>0</v>
      </c>
      <c r="M167" s="177">
        <v>0</v>
      </c>
      <c r="N167" s="177"/>
      <c r="O167"/>
      <c r="P167"/>
      <c r="Q167"/>
      <c r="R167"/>
      <c r="S167"/>
    </row>
    <row r="168" spans="1:19" ht="18" x14ac:dyDescent="0.25">
      <c r="A168" s="172" t="s">
        <v>640</v>
      </c>
      <c r="B168" s="175" t="s">
        <v>641</v>
      </c>
      <c r="C168" s="172" t="s">
        <v>574</v>
      </c>
      <c r="D168" s="172" t="str">
        <f t="shared" si="3"/>
        <v>PILCUYO / HUARIQUISAMA</v>
      </c>
      <c r="E168" s="172" t="s">
        <v>183</v>
      </c>
      <c r="F168" s="172" t="s">
        <v>405</v>
      </c>
      <c r="G168" s="176">
        <v>3</v>
      </c>
      <c r="H168" s="177">
        <v>2</v>
      </c>
      <c r="I168" s="177">
        <v>2</v>
      </c>
      <c r="J168" s="177">
        <v>0</v>
      </c>
      <c r="K168" s="177">
        <v>1</v>
      </c>
      <c r="L168" s="177">
        <v>0</v>
      </c>
      <c r="M168" s="177">
        <v>0</v>
      </c>
      <c r="N168" s="177"/>
      <c r="O168"/>
      <c r="P168"/>
      <c r="Q168"/>
      <c r="R168"/>
      <c r="S168"/>
    </row>
    <row r="169" spans="1:19" ht="18" x14ac:dyDescent="0.25">
      <c r="A169" s="172" t="s">
        <v>642</v>
      </c>
      <c r="B169" s="175" t="s">
        <v>643</v>
      </c>
      <c r="C169" s="172" t="s">
        <v>574</v>
      </c>
      <c r="D169" s="172" t="str">
        <f t="shared" si="3"/>
        <v>PILCUYO / ACCASO</v>
      </c>
      <c r="E169" s="172" t="s">
        <v>183</v>
      </c>
      <c r="F169" s="172" t="s">
        <v>249</v>
      </c>
      <c r="G169" s="176">
        <v>5</v>
      </c>
      <c r="H169" s="177">
        <v>4</v>
      </c>
      <c r="I169" s="177">
        <v>3</v>
      </c>
      <c r="J169" s="177">
        <v>1</v>
      </c>
      <c r="K169" s="177">
        <v>0</v>
      </c>
      <c r="L169" s="177">
        <v>0</v>
      </c>
      <c r="M169" s="177">
        <v>1</v>
      </c>
      <c r="N169" s="177"/>
      <c r="O169"/>
      <c r="P169"/>
      <c r="Q169"/>
      <c r="R169"/>
      <c r="S169"/>
    </row>
    <row r="170" spans="1:19" ht="18" x14ac:dyDescent="0.25">
      <c r="A170" s="172" t="s">
        <v>644</v>
      </c>
      <c r="B170" s="175" t="s">
        <v>645</v>
      </c>
      <c r="C170" s="172" t="s">
        <v>574</v>
      </c>
      <c r="D170" s="172" t="str">
        <f t="shared" si="3"/>
        <v>PILCUYO / MULLACANI</v>
      </c>
      <c r="E170" s="172" t="s">
        <v>183</v>
      </c>
      <c r="F170" s="172" t="s">
        <v>399</v>
      </c>
      <c r="G170" s="176">
        <v>3</v>
      </c>
      <c r="H170" s="177">
        <v>3</v>
      </c>
      <c r="I170" s="177">
        <v>3</v>
      </c>
      <c r="J170" s="177">
        <v>0</v>
      </c>
      <c r="K170" s="177">
        <v>0</v>
      </c>
      <c r="L170" s="177">
        <v>0</v>
      </c>
      <c r="M170" s="177">
        <v>0</v>
      </c>
      <c r="N170" s="177"/>
      <c r="O170"/>
      <c r="P170"/>
      <c r="Q170"/>
      <c r="R170"/>
      <c r="S170"/>
    </row>
    <row r="171" spans="1:19" ht="18" x14ac:dyDescent="0.25">
      <c r="A171" s="172" t="s">
        <v>646</v>
      </c>
      <c r="B171" s="175" t="s">
        <v>647</v>
      </c>
      <c r="C171" s="172" t="s">
        <v>574</v>
      </c>
      <c r="D171" s="172" t="str">
        <f t="shared" si="3"/>
        <v>PILCUYO / JILAMAICO</v>
      </c>
      <c r="E171" s="172" t="s">
        <v>183</v>
      </c>
      <c r="F171" s="172" t="s">
        <v>648</v>
      </c>
      <c r="G171" s="176">
        <v>1</v>
      </c>
      <c r="H171" s="177">
        <v>1</v>
      </c>
      <c r="I171" s="177">
        <v>1</v>
      </c>
      <c r="J171" s="177">
        <v>0</v>
      </c>
      <c r="K171" s="177">
        <v>0</v>
      </c>
      <c r="L171" s="177">
        <v>0</v>
      </c>
      <c r="M171" s="177">
        <v>0</v>
      </c>
      <c r="N171" s="177"/>
      <c r="O171"/>
      <c r="P171"/>
      <c r="Q171"/>
      <c r="R171"/>
      <c r="S171"/>
    </row>
    <row r="172" spans="1:19" ht="18" x14ac:dyDescent="0.25">
      <c r="A172" s="172" t="s">
        <v>649</v>
      </c>
      <c r="B172" s="175" t="s">
        <v>650</v>
      </c>
      <c r="C172" s="172" t="s">
        <v>574</v>
      </c>
      <c r="D172" s="172" t="str">
        <f t="shared" si="3"/>
        <v>PILCUYO / CACHIPUCARA</v>
      </c>
      <c r="E172" s="172" t="s">
        <v>183</v>
      </c>
      <c r="F172" s="172" t="s">
        <v>302</v>
      </c>
      <c r="G172" s="176">
        <v>6</v>
      </c>
      <c r="H172" s="177">
        <v>5</v>
      </c>
      <c r="I172" s="177">
        <v>4</v>
      </c>
      <c r="J172" s="177">
        <v>1</v>
      </c>
      <c r="K172" s="177">
        <v>0</v>
      </c>
      <c r="L172" s="177">
        <v>0</v>
      </c>
      <c r="M172" s="177">
        <v>1</v>
      </c>
      <c r="N172" s="177"/>
      <c r="O172"/>
      <c r="P172"/>
      <c r="Q172"/>
      <c r="R172"/>
      <c r="S172"/>
    </row>
    <row r="173" spans="1:19" ht="36" x14ac:dyDescent="0.25">
      <c r="A173" s="172" t="s">
        <v>651</v>
      </c>
      <c r="B173" s="175" t="s">
        <v>652</v>
      </c>
      <c r="C173" s="172" t="s">
        <v>574</v>
      </c>
      <c r="D173" s="172" t="str">
        <f t="shared" si="3"/>
        <v>PILCUYO / TARACANCAMAYA / CANCAMAYA</v>
      </c>
      <c r="E173" s="172" t="s">
        <v>183</v>
      </c>
      <c r="F173" s="172" t="s">
        <v>396</v>
      </c>
      <c r="G173" s="176">
        <v>4</v>
      </c>
      <c r="H173" s="177">
        <v>3</v>
      </c>
      <c r="I173" s="177">
        <v>3</v>
      </c>
      <c r="J173" s="177">
        <v>0</v>
      </c>
      <c r="K173" s="177">
        <v>1</v>
      </c>
      <c r="L173" s="177">
        <v>0</v>
      </c>
      <c r="M173" s="177">
        <v>0</v>
      </c>
      <c r="N173" s="177"/>
      <c r="O173"/>
      <c r="P173"/>
      <c r="Q173"/>
      <c r="R173"/>
      <c r="S173"/>
    </row>
    <row r="174" spans="1:19" ht="36" x14ac:dyDescent="0.25">
      <c r="A174" s="172" t="s">
        <v>653</v>
      </c>
      <c r="B174" s="175" t="s">
        <v>654</v>
      </c>
      <c r="C174" s="172" t="s">
        <v>574</v>
      </c>
      <c r="D174" s="172" t="str">
        <f t="shared" si="3"/>
        <v>PILCUYO / CONAPI SUMARIRE / JONAPI</v>
      </c>
      <c r="E174" s="172" t="s">
        <v>183</v>
      </c>
      <c r="F174" s="172" t="s">
        <v>655</v>
      </c>
      <c r="G174" s="176">
        <v>1</v>
      </c>
      <c r="H174" s="177">
        <v>1</v>
      </c>
      <c r="I174" s="177">
        <v>0</v>
      </c>
      <c r="J174" s="177">
        <v>1</v>
      </c>
      <c r="K174" s="177">
        <v>0</v>
      </c>
      <c r="L174" s="177">
        <v>0</v>
      </c>
      <c r="M174" s="177">
        <v>0</v>
      </c>
      <c r="N174" s="177"/>
      <c r="O174"/>
      <c r="P174"/>
      <c r="Q174"/>
      <c r="R174"/>
      <c r="S174"/>
    </row>
    <row r="175" spans="1:19" ht="27" x14ac:dyDescent="0.25">
      <c r="A175" s="172" t="s">
        <v>656</v>
      </c>
      <c r="B175" s="175" t="s">
        <v>657</v>
      </c>
      <c r="C175" s="172" t="s">
        <v>574</v>
      </c>
      <c r="D175" s="172" t="str">
        <f t="shared" si="3"/>
        <v>PILCUYO / YAJACIRCATUYO / TUYO / TUCO</v>
      </c>
      <c r="E175" s="172" t="s">
        <v>183</v>
      </c>
      <c r="F175" s="172" t="s">
        <v>414</v>
      </c>
      <c r="G175" s="176">
        <v>2</v>
      </c>
      <c r="H175" s="177">
        <v>2</v>
      </c>
      <c r="I175" s="177">
        <v>2</v>
      </c>
      <c r="J175" s="177">
        <v>0</v>
      </c>
      <c r="K175" s="177">
        <v>0</v>
      </c>
      <c r="L175" s="177">
        <v>0</v>
      </c>
      <c r="M175" s="177">
        <v>0</v>
      </c>
      <c r="N175" s="177"/>
      <c r="O175"/>
      <c r="P175"/>
      <c r="Q175"/>
      <c r="R175"/>
      <c r="S175"/>
    </row>
    <row r="176" spans="1:19" ht="18" x14ac:dyDescent="0.25">
      <c r="A176" s="172" t="s">
        <v>658</v>
      </c>
      <c r="B176" s="175" t="s">
        <v>659</v>
      </c>
      <c r="C176" s="172" t="s">
        <v>574</v>
      </c>
      <c r="D176" s="172" t="str">
        <f t="shared" si="3"/>
        <v>PILCUYO / CHIPANA</v>
      </c>
      <c r="E176" s="172" t="s">
        <v>183</v>
      </c>
      <c r="F176" s="172" t="s">
        <v>212</v>
      </c>
      <c r="G176" s="176">
        <v>6</v>
      </c>
      <c r="H176" s="177">
        <v>5</v>
      </c>
      <c r="I176" s="177">
        <v>5</v>
      </c>
      <c r="J176" s="177">
        <v>0</v>
      </c>
      <c r="K176" s="177">
        <v>0</v>
      </c>
      <c r="L176" s="177">
        <v>0</v>
      </c>
      <c r="M176" s="177">
        <v>1</v>
      </c>
      <c r="N176" s="177"/>
      <c r="O176"/>
      <c r="P176"/>
      <c r="Q176"/>
      <c r="R176"/>
      <c r="S176"/>
    </row>
    <row r="177" spans="1:19" ht="36" x14ac:dyDescent="0.25">
      <c r="A177" s="172" t="s">
        <v>660</v>
      </c>
      <c r="B177" s="175" t="s">
        <v>661</v>
      </c>
      <c r="C177" s="172" t="s">
        <v>574</v>
      </c>
      <c r="D177" s="172" t="str">
        <f t="shared" si="3"/>
        <v>PILCUYO / PILCUYO</v>
      </c>
      <c r="E177" s="172" t="s">
        <v>183</v>
      </c>
      <c r="F177" s="172" t="s">
        <v>183</v>
      </c>
      <c r="G177" s="176">
        <v>10</v>
      </c>
      <c r="H177" s="177">
        <v>8</v>
      </c>
      <c r="I177" s="177">
        <v>6</v>
      </c>
      <c r="J177" s="177">
        <v>2</v>
      </c>
      <c r="K177" s="177">
        <v>0</v>
      </c>
      <c r="L177" s="177">
        <v>0</v>
      </c>
      <c r="M177" s="177">
        <v>2</v>
      </c>
      <c r="N177" s="177"/>
      <c r="O177"/>
      <c r="P177"/>
      <c r="Q177"/>
      <c r="R177"/>
      <c r="S177"/>
    </row>
    <row r="178" spans="1:19" ht="18" x14ac:dyDescent="0.25">
      <c r="A178" s="172" t="s">
        <v>662</v>
      </c>
      <c r="B178" s="175">
        <v>70341</v>
      </c>
      <c r="C178" s="172" t="s">
        <v>574</v>
      </c>
      <c r="D178" s="172" t="str">
        <f t="shared" si="3"/>
        <v>SANTA ROSA / SANTA ROSA</v>
      </c>
      <c r="E178" s="172" t="s">
        <v>187</v>
      </c>
      <c r="F178" s="172" t="s">
        <v>187</v>
      </c>
      <c r="G178" s="176">
        <v>5</v>
      </c>
      <c r="H178" s="177">
        <v>4</v>
      </c>
      <c r="I178" s="177">
        <v>3</v>
      </c>
      <c r="J178" s="177">
        <v>1</v>
      </c>
      <c r="K178" s="177">
        <v>0</v>
      </c>
      <c r="L178" s="177">
        <v>0</v>
      </c>
      <c r="M178" s="177">
        <v>1</v>
      </c>
      <c r="N178" s="177"/>
      <c r="O178"/>
      <c r="P178"/>
      <c r="Q178"/>
      <c r="R178"/>
      <c r="S178"/>
    </row>
    <row r="179" spans="1:19" ht="18" x14ac:dyDescent="0.25">
      <c r="A179" s="172" t="s">
        <v>663</v>
      </c>
      <c r="B179" s="175" t="s">
        <v>664</v>
      </c>
      <c r="C179" s="172" t="s">
        <v>574</v>
      </c>
      <c r="D179" s="172" t="str">
        <f t="shared" si="3"/>
        <v>SANTA ROSA / CHINCHILLAPI</v>
      </c>
      <c r="E179" s="172" t="s">
        <v>187</v>
      </c>
      <c r="F179" s="172" t="s">
        <v>665</v>
      </c>
      <c r="G179" s="176">
        <v>1</v>
      </c>
      <c r="H179" s="177">
        <v>1</v>
      </c>
      <c r="I179" s="177">
        <v>1</v>
      </c>
      <c r="J179" s="177">
        <v>0</v>
      </c>
      <c r="K179" s="177">
        <v>0</v>
      </c>
      <c r="L179" s="177">
        <v>0</v>
      </c>
      <c r="M179" s="177">
        <v>0</v>
      </c>
      <c r="N179" s="177"/>
      <c r="O179"/>
      <c r="P179"/>
      <c r="Q179"/>
      <c r="R179"/>
      <c r="S179"/>
    </row>
    <row r="180" spans="1:19" ht="18" x14ac:dyDescent="0.25">
      <c r="A180" s="172" t="s">
        <v>666</v>
      </c>
      <c r="B180" s="175" t="s">
        <v>667</v>
      </c>
      <c r="C180" s="172" t="s">
        <v>574</v>
      </c>
      <c r="D180" s="172" t="str">
        <f t="shared" si="3"/>
        <v>SANTA ROSA / ALIANZA</v>
      </c>
      <c r="E180" s="172" t="s">
        <v>187</v>
      </c>
      <c r="F180" s="172" t="s">
        <v>668</v>
      </c>
      <c r="G180" s="176">
        <v>19</v>
      </c>
      <c r="H180" s="177">
        <v>16</v>
      </c>
      <c r="I180" s="177">
        <v>9</v>
      </c>
      <c r="J180" s="177">
        <v>7</v>
      </c>
      <c r="K180" s="177">
        <v>1</v>
      </c>
      <c r="L180" s="177">
        <v>0</v>
      </c>
      <c r="M180" s="177">
        <v>2</v>
      </c>
      <c r="N180" s="177"/>
      <c r="O180"/>
      <c r="P180"/>
      <c r="Q180"/>
      <c r="R180"/>
      <c r="S180"/>
    </row>
    <row r="181" spans="1:19" ht="18" x14ac:dyDescent="0.25">
      <c r="A181" s="172" t="s">
        <v>669</v>
      </c>
      <c r="B181" s="175" t="s">
        <v>670</v>
      </c>
      <c r="C181" s="172" t="s">
        <v>574</v>
      </c>
      <c r="D181" s="172" t="str">
        <f t="shared" si="3"/>
        <v>ILAVE / CALLATA</v>
      </c>
      <c r="E181" s="172" t="s">
        <v>176</v>
      </c>
      <c r="F181" s="172" t="s">
        <v>268</v>
      </c>
      <c r="G181" s="176">
        <v>5</v>
      </c>
      <c r="H181" s="177">
        <v>4</v>
      </c>
      <c r="I181" s="177">
        <v>4</v>
      </c>
      <c r="J181" s="177">
        <v>0</v>
      </c>
      <c r="K181" s="177">
        <v>0</v>
      </c>
      <c r="L181" s="177">
        <v>0</v>
      </c>
      <c r="M181" s="177">
        <v>1</v>
      </c>
      <c r="N181" s="177"/>
      <c r="O181"/>
      <c r="P181"/>
      <c r="Q181"/>
      <c r="R181"/>
      <c r="S181"/>
    </row>
    <row r="182" spans="1:19" ht="18" x14ac:dyDescent="0.25">
      <c r="A182" s="172" t="s">
        <v>671</v>
      </c>
      <c r="B182" s="175" t="s">
        <v>672</v>
      </c>
      <c r="C182" s="172" t="s">
        <v>574</v>
      </c>
      <c r="D182" s="172" t="str">
        <f t="shared" si="3"/>
        <v>ILAVE / CHALLA CCOLLO</v>
      </c>
      <c r="E182" s="172" t="s">
        <v>176</v>
      </c>
      <c r="F182" s="172" t="s">
        <v>673</v>
      </c>
      <c r="G182" s="176">
        <v>3</v>
      </c>
      <c r="H182" s="177">
        <v>3</v>
      </c>
      <c r="I182" s="177">
        <v>2</v>
      </c>
      <c r="J182" s="177">
        <v>1</v>
      </c>
      <c r="K182" s="177">
        <v>0</v>
      </c>
      <c r="L182" s="177">
        <v>0</v>
      </c>
      <c r="M182" s="177">
        <v>0</v>
      </c>
      <c r="N182" s="177"/>
      <c r="O182"/>
      <c r="P182"/>
      <c r="Q182"/>
      <c r="R182"/>
      <c r="S182"/>
    </row>
    <row r="183" spans="1:19" ht="27" x14ac:dyDescent="0.25">
      <c r="A183" s="172" t="s">
        <v>674</v>
      </c>
      <c r="B183" s="175" t="s">
        <v>675</v>
      </c>
      <c r="C183" s="172" t="s">
        <v>574</v>
      </c>
      <c r="D183" s="172" t="str">
        <f t="shared" si="3"/>
        <v>ILAVE / COPACACHI CHILACOLLO</v>
      </c>
      <c r="E183" s="172" t="s">
        <v>176</v>
      </c>
      <c r="F183" s="172" t="s">
        <v>676</v>
      </c>
      <c r="G183" s="176">
        <v>3</v>
      </c>
      <c r="H183" s="177">
        <v>3</v>
      </c>
      <c r="I183" s="177">
        <v>3</v>
      </c>
      <c r="J183" s="177">
        <v>0</v>
      </c>
      <c r="K183" s="177">
        <v>0</v>
      </c>
      <c r="L183" s="177">
        <v>0</v>
      </c>
      <c r="M183" s="177">
        <v>0</v>
      </c>
      <c r="N183" s="177"/>
      <c r="O183"/>
      <c r="P183"/>
      <c r="Q183"/>
      <c r="R183"/>
      <c r="S183"/>
    </row>
    <row r="184" spans="1:19" ht="18" x14ac:dyDescent="0.25">
      <c r="A184" s="172" t="s">
        <v>677</v>
      </c>
      <c r="B184" s="175">
        <v>70348</v>
      </c>
      <c r="C184" s="172" t="s">
        <v>574</v>
      </c>
      <c r="D184" s="172" t="str">
        <f t="shared" si="3"/>
        <v>ILAVE / JAQUENCACHI</v>
      </c>
      <c r="E184" s="172" t="s">
        <v>176</v>
      </c>
      <c r="F184" s="172" t="s">
        <v>501</v>
      </c>
      <c r="G184" s="176">
        <v>4</v>
      </c>
      <c r="H184" s="177">
        <v>3</v>
      </c>
      <c r="I184" s="177">
        <v>3</v>
      </c>
      <c r="J184" s="177">
        <v>0</v>
      </c>
      <c r="K184" s="177">
        <v>0</v>
      </c>
      <c r="L184" s="177">
        <v>0</v>
      </c>
      <c r="M184" s="177">
        <v>1</v>
      </c>
      <c r="N184" s="177"/>
      <c r="O184"/>
      <c r="P184"/>
      <c r="Q184"/>
      <c r="R184"/>
      <c r="S184"/>
    </row>
    <row r="185" spans="1:19" x14ac:dyDescent="0.25">
      <c r="A185" s="172" t="s">
        <v>678</v>
      </c>
      <c r="B185" s="175" t="s">
        <v>679</v>
      </c>
      <c r="C185" s="172" t="s">
        <v>574</v>
      </c>
      <c r="D185" s="172" t="str">
        <f t="shared" si="3"/>
        <v>ILAVE / URANI</v>
      </c>
      <c r="E185" s="172" t="s">
        <v>176</v>
      </c>
      <c r="F185" s="172" t="s">
        <v>299</v>
      </c>
      <c r="G185" s="176">
        <v>4</v>
      </c>
      <c r="H185" s="177">
        <v>4</v>
      </c>
      <c r="I185" s="177">
        <v>4</v>
      </c>
      <c r="J185" s="177">
        <v>0</v>
      </c>
      <c r="K185" s="177">
        <v>0</v>
      </c>
      <c r="L185" s="177">
        <v>0</v>
      </c>
      <c r="M185" s="177">
        <v>0</v>
      </c>
      <c r="N185" s="177"/>
      <c r="O185"/>
      <c r="P185"/>
      <c r="Q185"/>
      <c r="R185"/>
      <c r="S185"/>
    </row>
    <row r="186" spans="1:19" ht="18" x14ac:dyDescent="0.25">
      <c r="A186" s="172" t="s">
        <v>680</v>
      </c>
      <c r="B186" s="175" t="s">
        <v>681</v>
      </c>
      <c r="C186" s="172" t="s">
        <v>574</v>
      </c>
      <c r="D186" s="172" t="str">
        <f t="shared" si="3"/>
        <v>ILAVE / PICHINCOTA</v>
      </c>
      <c r="E186" s="172" t="s">
        <v>176</v>
      </c>
      <c r="F186" s="172" t="s">
        <v>682</v>
      </c>
      <c r="G186" s="176">
        <v>4</v>
      </c>
      <c r="H186" s="177">
        <v>4</v>
      </c>
      <c r="I186" s="177">
        <v>4</v>
      </c>
      <c r="J186" s="177">
        <v>0</v>
      </c>
      <c r="K186" s="177">
        <v>0</v>
      </c>
      <c r="L186" s="177">
        <v>0</v>
      </c>
      <c r="M186" s="177">
        <v>0</v>
      </c>
      <c r="N186" s="177"/>
      <c r="O186"/>
      <c r="P186"/>
      <c r="Q186"/>
      <c r="R186"/>
      <c r="S186"/>
    </row>
    <row r="187" spans="1:19" x14ac:dyDescent="0.25">
      <c r="A187" s="172" t="s">
        <v>683</v>
      </c>
      <c r="B187" s="175" t="s">
        <v>684</v>
      </c>
      <c r="C187" s="172" t="s">
        <v>574</v>
      </c>
      <c r="D187" s="172" t="str">
        <f t="shared" si="3"/>
        <v>ILAVE / SENCA</v>
      </c>
      <c r="E187" s="172" t="s">
        <v>176</v>
      </c>
      <c r="F187" s="172" t="s">
        <v>685</v>
      </c>
      <c r="G187" s="176">
        <v>2</v>
      </c>
      <c r="H187" s="177">
        <v>2</v>
      </c>
      <c r="I187" s="177">
        <v>1</v>
      </c>
      <c r="J187" s="177">
        <v>1</v>
      </c>
      <c r="K187" s="177">
        <v>0</v>
      </c>
      <c r="L187" s="177">
        <v>0</v>
      </c>
      <c r="M187" s="177">
        <v>0</v>
      </c>
      <c r="N187" s="177"/>
      <c r="O187"/>
      <c r="P187"/>
      <c r="Q187"/>
      <c r="R187"/>
      <c r="S187"/>
    </row>
    <row r="188" spans="1:19" ht="18" x14ac:dyDescent="0.25">
      <c r="A188" s="172" t="s">
        <v>686</v>
      </c>
      <c r="B188" s="175">
        <v>70352</v>
      </c>
      <c r="C188" s="172" t="s">
        <v>574</v>
      </c>
      <c r="D188" s="172" t="str">
        <f t="shared" si="3"/>
        <v>ILAVE / ALQUIPA</v>
      </c>
      <c r="E188" s="172" t="s">
        <v>176</v>
      </c>
      <c r="F188" s="172" t="s">
        <v>557</v>
      </c>
      <c r="G188" s="176">
        <v>4</v>
      </c>
      <c r="H188" s="177">
        <v>3</v>
      </c>
      <c r="I188" s="177">
        <v>3</v>
      </c>
      <c r="J188" s="177">
        <v>0</v>
      </c>
      <c r="K188" s="177">
        <v>0</v>
      </c>
      <c r="L188" s="177">
        <v>0</v>
      </c>
      <c r="M188" s="177">
        <v>1</v>
      </c>
      <c r="N188" s="177"/>
      <c r="O188"/>
      <c r="P188"/>
      <c r="Q188"/>
      <c r="R188"/>
      <c r="S188"/>
    </row>
    <row r="189" spans="1:19" ht="18" x14ac:dyDescent="0.25">
      <c r="A189" s="172" t="s">
        <v>687</v>
      </c>
      <c r="B189" s="175" t="s">
        <v>688</v>
      </c>
      <c r="C189" s="172" t="s">
        <v>574</v>
      </c>
      <c r="D189" s="172" t="str">
        <f t="shared" si="3"/>
        <v>ILAVE / ANCOAMAYA</v>
      </c>
      <c r="E189" s="172" t="s">
        <v>176</v>
      </c>
      <c r="F189" s="172" t="s">
        <v>265</v>
      </c>
      <c r="G189" s="176">
        <v>2</v>
      </c>
      <c r="H189" s="177">
        <v>2</v>
      </c>
      <c r="I189" s="177">
        <v>2</v>
      </c>
      <c r="J189" s="177">
        <v>0</v>
      </c>
      <c r="K189" s="177">
        <v>0</v>
      </c>
      <c r="L189" s="177">
        <v>0</v>
      </c>
      <c r="M189" s="177">
        <v>0</v>
      </c>
      <c r="N189" s="177"/>
      <c r="O189"/>
      <c r="P189"/>
      <c r="Q189"/>
      <c r="R189"/>
      <c r="S189"/>
    </row>
    <row r="190" spans="1:19" x14ac:dyDescent="0.25">
      <c r="A190" s="172" t="s">
        <v>689</v>
      </c>
      <c r="B190" s="175" t="s">
        <v>690</v>
      </c>
      <c r="C190" s="172" t="s">
        <v>574</v>
      </c>
      <c r="D190" s="172" t="str">
        <f t="shared" si="3"/>
        <v>ILAVE / PUSUYO</v>
      </c>
      <c r="E190" s="172" t="s">
        <v>176</v>
      </c>
      <c r="F190" s="172" t="s">
        <v>563</v>
      </c>
      <c r="G190" s="176">
        <v>2</v>
      </c>
      <c r="H190" s="177">
        <v>2</v>
      </c>
      <c r="I190" s="177">
        <v>2</v>
      </c>
      <c r="J190" s="177">
        <v>0</v>
      </c>
      <c r="K190" s="177">
        <v>0</v>
      </c>
      <c r="L190" s="177">
        <v>0</v>
      </c>
      <c r="M190" s="177">
        <v>0</v>
      </c>
      <c r="N190" s="177"/>
      <c r="O190"/>
      <c r="P190"/>
      <c r="Q190"/>
      <c r="R190"/>
      <c r="S190"/>
    </row>
    <row r="191" spans="1:19" ht="27" x14ac:dyDescent="0.25">
      <c r="A191" s="172" t="s">
        <v>691</v>
      </c>
      <c r="B191" s="175" t="s">
        <v>692</v>
      </c>
      <c r="C191" s="172" t="s">
        <v>574</v>
      </c>
      <c r="D191" s="172" t="str">
        <f t="shared" si="3"/>
        <v>ILAVE / CCACCATA</v>
      </c>
      <c r="E191" s="172" t="s">
        <v>176</v>
      </c>
      <c r="F191" s="172" t="s">
        <v>478</v>
      </c>
      <c r="G191" s="176">
        <v>2</v>
      </c>
      <c r="H191" s="177">
        <v>2</v>
      </c>
      <c r="I191" s="177">
        <v>2</v>
      </c>
      <c r="J191" s="177">
        <v>0</v>
      </c>
      <c r="K191" s="177">
        <v>0</v>
      </c>
      <c r="L191" s="177">
        <v>0</v>
      </c>
      <c r="M191" s="177">
        <v>0</v>
      </c>
      <c r="N191" s="177"/>
      <c r="O191"/>
      <c r="P191"/>
      <c r="Q191"/>
      <c r="R191"/>
      <c r="S191"/>
    </row>
    <row r="192" spans="1:19" ht="18" x14ac:dyDescent="0.25">
      <c r="A192" s="179" t="s">
        <v>693</v>
      </c>
      <c r="B192" s="180" t="s">
        <v>694</v>
      </c>
      <c r="C192" s="179" t="s">
        <v>574</v>
      </c>
      <c r="D192" s="172" t="str">
        <f t="shared" si="3"/>
        <v>ILAVE / CHIJICHAYA</v>
      </c>
      <c r="E192" s="172" t="s">
        <v>176</v>
      </c>
      <c r="F192" s="179" t="s">
        <v>226</v>
      </c>
      <c r="G192" s="176">
        <v>4</v>
      </c>
      <c r="H192" s="177">
        <v>4</v>
      </c>
      <c r="I192" s="177">
        <v>3</v>
      </c>
      <c r="J192" s="177">
        <v>1</v>
      </c>
      <c r="K192" s="177">
        <v>0</v>
      </c>
      <c r="L192" s="177">
        <v>0</v>
      </c>
      <c r="M192" s="177">
        <v>0</v>
      </c>
      <c r="N192" s="177"/>
      <c r="O192"/>
      <c r="P192"/>
      <c r="Q192"/>
      <c r="R192"/>
      <c r="S192"/>
    </row>
    <row r="193" spans="1:19" ht="27" x14ac:dyDescent="0.25">
      <c r="A193" s="172" t="s">
        <v>695</v>
      </c>
      <c r="B193" s="175" t="s">
        <v>696</v>
      </c>
      <c r="C193" s="172" t="s">
        <v>574</v>
      </c>
      <c r="D193" s="172" t="str">
        <f t="shared" si="3"/>
        <v>ILAVE / MULLACONIHUECO</v>
      </c>
      <c r="E193" s="172" t="s">
        <v>176</v>
      </c>
      <c r="F193" s="172" t="s">
        <v>223</v>
      </c>
      <c r="G193" s="176">
        <v>3</v>
      </c>
      <c r="H193" s="177">
        <v>3</v>
      </c>
      <c r="I193" s="177">
        <v>3</v>
      </c>
      <c r="J193" s="177">
        <v>0</v>
      </c>
      <c r="K193" s="177">
        <v>0</v>
      </c>
      <c r="L193" s="177">
        <v>0</v>
      </c>
      <c r="M193" s="177">
        <v>0</v>
      </c>
      <c r="N193" s="177"/>
      <c r="O193"/>
      <c r="P193"/>
      <c r="Q193"/>
      <c r="R193"/>
      <c r="S193"/>
    </row>
    <row r="194" spans="1:19" ht="18" x14ac:dyDescent="0.25">
      <c r="A194" s="172" t="s">
        <v>697</v>
      </c>
      <c r="B194" s="175">
        <v>70358</v>
      </c>
      <c r="C194" s="172" t="s">
        <v>574</v>
      </c>
      <c r="D194" s="172" t="str">
        <f t="shared" si="3"/>
        <v>ILAVE / CONCAHUI</v>
      </c>
      <c r="E194" s="172" t="s">
        <v>176</v>
      </c>
      <c r="F194" s="172" t="s">
        <v>527</v>
      </c>
      <c r="G194" s="176">
        <v>5</v>
      </c>
      <c r="H194" s="177">
        <v>4</v>
      </c>
      <c r="I194" s="177">
        <v>3</v>
      </c>
      <c r="J194" s="177">
        <v>1</v>
      </c>
      <c r="K194" s="177">
        <v>0</v>
      </c>
      <c r="L194" s="177">
        <v>0</v>
      </c>
      <c r="M194" s="177">
        <v>1</v>
      </c>
      <c r="N194" s="177"/>
      <c r="O194"/>
      <c r="P194"/>
      <c r="Q194"/>
      <c r="R194"/>
      <c r="S194"/>
    </row>
    <row r="195" spans="1:19" ht="18" x14ac:dyDescent="0.25">
      <c r="A195" s="172" t="s">
        <v>698</v>
      </c>
      <c r="B195" s="175" t="s">
        <v>699</v>
      </c>
      <c r="C195" s="172" t="s">
        <v>574</v>
      </c>
      <c r="D195" s="172" t="str">
        <f t="shared" si="3"/>
        <v>ILAVE / CORARACA</v>
      </c>
      <c r="E195" s="172" t="s">
        <v>176</v>
      </c>
      <c r="F195" s="172" t="s">
        <v>516</v>
      </c>
      <c r="G195" s="176">
        <v>3</v>
      </c>
      <c r="H195" s="177">
        <v>3</v>
      </c>
      <c r="I195" s="177">
        <v>2</v>
      </c>
      <c r="J195" s="177">
        <v>1</v>
      </c>
      <c r="K195" s="177">
        <v>0</v>
      </c>
      <c r="L195" s="177">
        <v>0</v>
      </c>
      <c r="M195" s="177">
        <v>0</v>
      </c>
      <c r="N195" s="177"/>
      <c r="O195"/>
      <c r="P195"/>
      <c r="Q195"/>
      <c r="R195"/>
      <c r="S195"/>
    </row>
    <row r="196" spans="1:19" ht="18" x14ac:dyDescent="0.25">
      <c r="A196" s="172" t="s">
        <v>700</v>
      </c>
      <c r="B196" s="175" t="s">
        <v>701</v>
      </c>
      <c r="C196" s="172" t="s">
        <v>574</v>
      </c>
      <c r="D196" s="172" t="str">
        <f t="shared" si="3"/>
        <v>ILAVE / SIMILLACA</v>
      </c>
      <c r="E196" s="172" t="s">
        <v>176</v>
      </c>
      <c r="F196" s="172" t="s">
        <v>357</v>
      </c>
      <c r="G196" s="176">
        <v>2</v>
      </c>
      <c r="H196" s="177">
        <v>2</v>
      </c>
      <c r="I196" s="177">
        <v>2</v>
      </c>
      <c r="J196" s="177">
        <v>0</v>
      </c>
      <c r="K196" s="177">
        <v>0</v>
      </c>
      <c r="L196" s="177">
        <v>0</v>
      </c>
      <c r="M196" s="177">
        <v>0</v>
      </c>
      <c r="N196" s="177"/>
      <c r="O196"/>
      <c r="P196"/>
      <c r="Q196"/>
      <c r="R196"/>
      <c r="S196"/>
    </row>
    <row r="197" spans="1:19" ht="18" x14ac:dyDescent="0.25">
      <c r="A197" s="172" t="s">
        <v>702</v>
      </c>
      <c r="B197" s="175" t="s">
        <v>703</v>
      </c>
      <c r="C197" s="172" t="s">
        <v>574</v>
      </c>
      <c r="D197" s="172" t="str">
        <f t="shared" si="3"/>
        <v>ILAVE / JICHU CCOLLO</v>
      </c>
      <c r="E197" s="172" t="s">
        <v>176</v>
      </c>
      <c r="F197" s="172" t="s">
        <v>704</v>
      </c>
      <c r="G197" s="176">
        <v>1</v>
      </c>
      <c r="H197" s="177">
        <v>1</v>
      </c>
      <c r="I197" s="177">
        <v>1</v>
      </c>
      <c r="J197" s="177">
        <v>0</v>
      </c>
      <c r="K197" s="177">
        <v>0</v>
      </c>
      <c r="L197" s="177">
        <v>0</v>
      </c>
      <c r="M197" s="177">
        <v>0</v>
      </c>
      <c r="N197" s="177"/>
      <c r="O197"/>
      <c r="P197"/>
      <c r="Q197"/>
      <c r="R197"/>
      <c r="S197"/>
    </row>
    <row r="198" spans="1:19" ht="18" x14ac:dyDescent="0.25">
      <c r="A198" s="172" t="s">
        <v>705</v>
      </c>
      <c r="B198" s="175">
        <v>70363</v>
      </c>
      <c r="C198" s="172" t="s">
        <v>574</v>
      </c>
      <c r="D198" s="172" t="str">
        <f t="shared" si="3"/>
        <v>ILAVE / CONCHACA</v>
      </c>
      <c r="E198" s="172" t="s">
        <v>176</v>
      </c>
      <c r="F198" s="172" t="s">
        <v>375</v>
      </c>
      <c r="G198" s="176">
        <v>5</v>
      </c>
      <c r="H198" s="177">
        <v>5</v>
      </c>
      <c r="I198" s="177">
        <v>4</v>
      </c>
      <c r="J198" s="177">
        <v>1</v>
      </c>
      <c r="K198" s="177">
        <v>0</v>
      </c>
      <c r="L198" s="177">
        <v>0</v>
      </c>
      <c r="M198" s="177">
        <v>0</v>
      </c>
      <c r="N198" s="177"/>
      <c r="O198"/>
      <c r="P198"/>
      <c r="Q198"/>
      <c r="R198"/>
      <c r="S198"/>
    </row>
    <row r="199" spans="1:19" ht="18" x14ac:dyDescent="0.25">
      <c r="A199" s="172" t="s">
        <v>706</v>
      </c>
      <c r="B199" s="175" t="s">
        <v>707</v>
      </c>
      <c r="C199" s="172" t="s">
        <v>574</v>
      </c>
      <c r="D199" s="172" t="str">
        <f t="shared" si="3"/>
        <v>ILAVE / CHIRIMAYA</v>
      </c>
      <c r="E199" s="172" t="s">
        <v>176</v>
      </c>
      <c r="F199" s="172" t="s">
        <v>446</v>
      </c>
      <c r="G199" s="176">
        <v>2</v>
      </c>
      <c r="H199" s="177">
        <v>2</v>
      </c>
      <c r="I199" s="177">
        <v>2</v>
      </c>
      <c r="J199" s="177">
        <v>0</v>
      </c>
      <c r="K199" s="177">
        <v>0</v>
      </c>
      <c r="L199" s="177">
        <v>0</v>
      </c>
      <c r="M199" s="177">
        <v>0</v>
      </c>
      <c r="N199" s="177"/>
      <c r="O199"/>
      <c r="P199"/>
      <c r="Q199"/>
      <c r="R199"/>
      <c r="S199"/>
    </row>
    <row r="200" spans="1:19" ht="18" x14ac:dyDescent="0.25">
      <c r="A200" s="172" t="s">
        <v>708</v>
      </c>
      <c r="B200" s="175" t="s">
        <v>709</v>
      </c>
      <c r="C200" s="172" t="s">
        <v>574</v>
      </c>
      <c r="D200" s="172" t="str">
        <f t="shared" si="3"/>
        <v>ILAVE / HUARIHUARANI</v>
      </c>
      <c r="E200" s="172" t="s">
        <v>176</v>
      </c>
      <c r="F200" s="172" t="s">
        <v>710</v>
      </c>
      <c r="G200" s="176">
        <v>2</v>
      </c>
      <c r="H200" s="177">
        <v>2</v>
      </c>
      <c r="I200" s="177">
        <v>1</v>
      </c>
      <c r="J200" s="177">
        <v>1</v>
      </c>
      <c r="K200" s="177">
        <v>0</v>
      </c>
      <c r="L200" s="177">
        <v>0</v>
      </c>
      <c r="M200" s="177">
        <v>0</v>
      </c>
      <c r="N200" s="177"/>
      <c r="O200"/>
      <c r="P200"/>
      <c r="Q200"/>
      <c r="R200"/>
      <c r="S200"/>
    </row>
    <row r="201" spans="1:19" x14ac:dyDescent="0.25">
      <c r="A201" s="172" t="s">
        <v>711</v>
      </c>
      <c r="B201" s="175">
        <v>70367</v>
      </c>
      <c r="C201" s="172" t="s">
        <v>574</v>
      </c>
      <c r="D201" s="172" t="str">
        <f t="shared" si="3"/>
        <v>ILAVE / CORPA</v>
      </c>
      <c r="E201" s="172" t="s">
        <v>176</v>
      </c>
      <c r="F201" s="172" t="s">
        <v>522</v>
      </c>
      <c r="G201" s="176">
        <v>4</v>
      </c>
      <c r="H201" s="177">
        <v>4</v>
      </c>
      <c r="I201" s="177">
        <v>2</v>
      </c>
      <c r="J201" s="177">
        <v>2</v>
      </c>
      <c r="K201" s="177">
        <v>0</v>
      </c>
      <c r="L201" s="177">
        <v>0</v>
      </c>
      <c r="M201" s="177">
        <v>0</v>
      </c>
      <c r="N201" s="177"/>
      <c r="O201"/>
      <c r="P201"/>
      <c r="Q201"/>
      <c r="R201"/>
      <c r="S201"/>
    </row>
    <row r="202" spans="1:19" ht="27" x14ac:dyDescent="0.25">
      <c r="A202" s="172" t="s">
        <v>712</v>
      </c>
      <c r="B202" s="175" t="s">
        <v>713</v>
      </c>
      <c r="C202" s="172" t="s">
        <v>574</v>
      </c>
      <c r="D202" s="172" t="str">
        <f t="shared" si="3"/>
        <v>ILAVE / PHARATA COPANI</v>
      </c>
      <c r="E202" s="172" t="s">
        <v>176</v>
      </c>
      <c r="F202" s="172" t="s">
        <v>290</v>
      </c>
      <c r="G202" s="176">
        <v>5</v>
      </c>
      <c r="H202" s="177">
        <v>4</v>
      </c>
      <c r="I202" s="177">
        <v>4</v>
      </c>
      <c r="J202" s="177">
        <v>0</v>
      </c>
      <c r="K202" s="177">
        <v>0</v>
      </c>
      <c r="L202" s="177">
        <v>0</v>
      </c>
      <c r="M202" s="177">
        <v>1</v>
      </c>
      <c r="N202" s="177"/>
      <c r="O202"/>
      <c r="P202"/>
      <c r="Q202"/>
      <c r="R202"/>
      <c r="S202"/>
    </row>
    <row r="203" spans="1:19" ht="18" x14ac:dyDescent="0.25">
      <c r="A203" s="172" t="s">
        <v>714</v>
      </c>
      <c r="B203" s="175" t="s">
        <v>715</v>
      </c>
      <c r="C203" s="172" t="s">
        <v>574</v>
      </c>
      <c r="D203" s="172" t="str">
        <f t="shared" si="3"/>
        <v>ILAVE / SAN CRISTOBAL</v>
      </c>
      <c r="E203" s="172" t="s">
        <v>176</v>
      </c>
      <c r="F203" s="172" t="s">
        <v>237</v>
      </c>
      <c r="G203" s="176">
        <v>8</v>
      </c>
      <c r="H203" s="177">
        <v>6</v>
      </c>
      <c r="I203" s="177">
        <v>5</v>
      </c>
      <c r="J203" s="177">
        <v>1</v>
      </c>
      <c r="K203" s="177">
        <v>2</v>
      </c>
      <c r="L203" s="177">
        <v>0</v>
      </c>
      <c r="M203" s="177">
        <v>0</v>
      </c>
      <c r="N203" s="177"/>
      <c r="O203"/>
      <c r="P203"/>
      <c r="Q203"/>
      <c r="R203"/>
      <c r="S203"/>
    </row>
    <row r="204" spans="1:19" ht="27" x14ac:dyDescent="0.25">
      <c r="A204" s="172" t="s">
        <v>716</v>
      </c>
      <c r="B204" s="175">
        <v>70371</v>
      </c>
      <c r="C204" s="172" t="s">
        <v>574</v>
      </c>
      <c r="D204" s="172" t="str">
        <f t="shared" si="3"/>
        <v>ILAVE / SANTA ROSA DE HUAYLLATA</v>
      </c>
      <c r="E204" s="172" t="s">
        <v>176</v>
      </c>
      <c r="F204" s="172" t="s">
        <v>384</v>
      </c>
      <c r="G204" s="176">
        <v>4</v>
      </c>
      <c r="H204" s="177">
        <v>3</v>
      </c>
      <c r="I204" s="177">
        <v>3</v>
      </c>
      <c r="J204" s="177">
        <v>0</v>
      </c>
      <c r="K204" s="177">
        <v>0</v>
      </c>
      <c r="L204" s="177">
        <v>0</v>
      </c>
      <c r="M204" s="177">
        <v>1</v>
      </c>
      <c r="N204" s="177"/>
      <c r="O204"/>
      <c r="P204"/>
      <c r="Q204"/>
      <c r="R204"/>
      <c r="S204"/>
    </row>
    <row r="205" spans="1:19" ht="27" x14ac:dyDescent="0.25">
      <c r="A205" s="172" t="s">
        <v>717</v>
      </c>
      <c r="B205" s="175" t="s">
        <v>718</v>
      </c>
      <c r="C205" s="172" t="s">
        <v>574</v>
      </c>
      <c r="D205" s="172" t="str">
        <f t="shared" ref="D205:D263" si="4">CONCATENATE(E205," / ",F205)</f>
        <v>ILAVE / COLLATA</v>
      </c>
      <c r="E205" s="172" t="s">
        <v>176</v>
      </c>
      <c r="F205" s="172" t="s">
        <v>334</v>
      </c>
      <c r="G205" s="176">
        <v>3</v>
      </c>
      <c r="H205" s="177">
        <v>3</v>
      </c>
      <c r="I205" s="177">
        <v>3</v>
      </c>
      <c r="J205" s="177">
        <v>0</v>
      </c>
      <c r="K205" s="177">
        <v>0</v>
      </c>
      <c r="L205" s="177">
        <v>0</v>
      </c>
      <c r="M205" s="177">
        <v>0</v>
      </c>
      <c r="N205" s="177"/>
      <c r="O205"/>
      <c r="P205"/>
      <c r="Q205"/>
      <c r="R205"/>
      <c r="S205"/>
    </row>
    <row r="206" spans="1:19" ht="18" x14ac:dyDescent="0.25">
      <c r="A206" s="172" t="s">
        <v>719</v>
      </c>
      <c r="B206" s="175">
        <v>70373</v>
      </c>
      <c r="C206" s="172" t="s">
        <v>574</v>
      </c>
      <c r="D206" s="172" t="str">
        <f t="shared" si="4"/>
        <v>ILAVE / HUANCARANI</v>
      </c>
      <c r="E206" s="172" t="s">
        <v>176</v>
      </c>
      <c r="F206" s="172" t="s">
        <v>337</v>
      </c>
      <c r="G206" s="176">
        <v>3</v>
      </c>
      <c r="H206" s="177">
        <v>3</v>
      </c>
      <c r="I206" s="177">
        <v>2</v>
      </c>
      <c r="J206" s="177">
        <v>1</v>
      </c>
      <c r="K206" s="177">
        <v>0</v>
      </c>
      <c r="L206" s="177">
        <v>0</v>
      </c>
      <c r="M206" s="177">
        <v>0</v>
      </c>
      <c r="N206" s="177"/>
      <c r="O206"/>
      <c r="P206"/>
      <c r="Q206"/>
      <c r="R206"/>
      <c r="S206"/>
    </row>
    <row r="207" spans="1:19" ht="18" x14ac:dyDescent="0.25">
      <c r="A207" s="172" t="s">
        <v>720</v>
      </c>
      <c r="B207" s="175" t="s">
        <v>721</v>
      </c>
      <c r="C207" s="172" t="s">
        <v>574</v>
      </c>
      <c r="D207" s="172" t="str">
        <f t="shared" si="4"/>
        <v>ILAVE / HUINI HUININI</v>
      </c>
      <c r="E207" s="172" t="s">
        <v>176</v>
      </c>
      <c r="F207" s="172" t="s">
        <v>387</v>
      </c>
      <c r="G207" s="176">
        <v>3</v>
      </c>
      <c r="H207" s="177">
        <v>3</v>
      </c>
      <c r="I207" s="177">
        <v>3</v>
      </c>
      <c r="J207" s="177">
        <v>0</v>
      </c>
      <c r="K207" s="177">
        <v>0</v>
      </c>
      <c r="L207" s="177">
        <v>0</v>
      </c>
      <c r="M207" s="177">
        <v>0</v>
      </c>
      <c r="N207" s="177"/>
      <c r="O207"/>
      <c r="P207"/>
      <c r="Q207"/>
      <c r="R207"/>
      <c r="S207"/>
    </row>
    <row r="208" spans="1:19" ht="18" x14ac:dyDescent="0.25">
      <c r="A208" s="172" t="s">
        <v>722</v>
      </c>
      <c r="B208" s="175" t="s">
        <v>723</v>
      </c>
      <c r="C208" s="172" t="s">
        <v>574</v>
      </c>
      <c r="D208" s="172" t="str">
        <f t="shared" si="4"/>
        <v>ILAVE / COMPACAZO</v>
      </c>
      <c r="E208" s="172" t="s">
        <v>176</v>
      </c>
      <c r="F208" s="172" t="s">
        <v>369</v>
      </c>
      <c r="G208" s="176">
        <v>4</v>
      </c>
      <c r="H208" s="177">
        <v>3</v>
      </c>
      <c r="I208" s="177">
        <v>3</v>
      </c>
      <c r="J208" s="177">
        <v>0</v>
      </c>
      <c r="K208" s="177">
        <v>1</v>
      </c>
      <c r="L208" s="177">
        <v>0</v>
      </c>
      <c r="M208" s="177">
        <v>0</v>
      </c>
      <c r="N208" s="177"/>
      <c r="O208"/>
      <c r="P208"/>
      <c r="Q208"/>
      <c r="R208"/>
      <c r="S208"/>
    </row>
    <row r="209" spans="1:19" ht="18" x14ac:dyDescent="0.25">
      <c r="A209" s="172" t="s">
        <v>724</v>
      </c>
      <c r="B209" s="175" t="s">
        <v>725</v>
      </c>
      <c r="C209" s="172" t="s">
        <v>574</v>
      </c>
      <c r="D209" s="172" t="str">
        <f t="shared" si="4"/>
        <v>PILCUYO / VILCATURPO</v>
      </c>
      <c r="E209" s="172" t="s">
        <v>183</v>
      </c>
      <c r="F209" s="172" t="s">
        <v>726</v>
      </c>
      <c r="G209" s="176">
        <v>3</v>
      </c>
      <c r="H209" s="177">
        <v>3</v>
      </c>
      <c r="I209" s="177">
        <v>2</v>
      </c>
      <c r="J209" s="177">
        <v>1</v>
      </c>
      <c r="K209" s="177">
        <v>0</v>
      </c>
      <c r="L209" s="177">
        <v>0</v>
      </c>
      <c r="M209" s="177">
        <v>0</v>
      </c>
      <c r="N209" s="177"/>
      <c r="O209"/>
      <c r="P209"/>
      <c r="Q209"/>
      <c r="R209"/>
      <c r="S209"/>
    </row>
    <row r="210" spans="1:19" ht="18" x14ac:dyDescent="0.25">
      <c r="A210" s="172" t="s">
        <v>727</v>
      </c>
      <c r="B210" s="175" t="s">
        <v>728</v>
      </c>
      <c r="C210" s="172" t="s">
        <v>574</v>
      </c>
      <c r="D210" s="172" t="str">
        <f t="shared" si="4"/>
        <v>PILCUYO / HUAYLLATA</v>
      </c>
      <c r="E210" s="172" t="s">
        <v>183</v>
      </c>
      <c r="F210" s="172" t="s">
        <v>417</v>
      </c>
      <c r="G210" s="176">
        <v>3</v>
      </c>
      <c r="H210" s="177">
        <v>3</v>
      </c>
      <c r="I210" s="177">
        <v>3</v>
      </c>
      <c r="J210" s="177">
        <v>0</v>
      </c>
      <c r="K210" s="177">
        <v>0</v>
      </c>
      <c r="L210" s="177">
        <v>0</v>
      </c>
      <c r="M210" s="177">
        <v>0</v>
      </c>
      <c r="N210" s="177"/>
      <c r="O210"/>
      <c r="P210"/>
      <c r="Q210"/>
      <c r="R210"/>
      <c r="S210"/>
    </row>
    <row r="211" spans="1:19" ht="18" x14ac:dyDescent="0.25">
      <c r="A211" s="172" t="s">
        <v>729</v>
      </c>
      <c r="B211" s="175" t="s">
        <v>730</v>
      </c>
      <c r="C211" s="172" t="s">
        <v>574</v>
      </c>
      <c r="D211" s="172" t="str">
        <f t="shared" si="4"/>
        <v>PILCUYO / CALLACHOCO</v>
      </c>
      <c r="E211" s="172" t="s">
        <v>183</v>
      </c>
      <c r="F211" s="172" t="s">
        <v>569</v>
      </c>
      <c r="G211" s="176">
        <v>3</v>
      </c>
      <c r="H211" s="177">
        <v>3</v>
      </c>
      <c r="I211" s="177">
        <v>3</v>
      </c>
      <c r="J211" s="177">
        <v>0</v>
      </c>
      <c r="K211" s="177">
        <v>0</v>
      </c>
      <c r="L211" s="177">
        <v>0</v>
      </c>
      <c r="M211" s="177">
        <v>0</v>
      </c>
      <c r="N211" s="177"/>
      <c r="O211"/>
      <c r="P211"/>
      <c r="Q211"/>
      <c r="R211"/>
      <c r="S211"/>
    </row>
    <row r="212" spans="1:19" ht="18" x14ac:dyDescent="0.25">
      <c r="A212" s="172" t="s">
        <v>731</v>
      </c>
      <c r="B212" s="175" t="s">
        <v>732</v>
      </c>
      <c r="C212" s="172" t="s">
        <v>574</v>
      </c>
      <c r="D212" s="172" t="str">
        <f t="shared" si="4"/>
        <v>PILCUYO / QUETY</v>
      </c>
      <c r="E212" s="172" t="s">
        <v>183</v>
      </c>
      <c r="F212" s="172" t="s">
        <v>402</v>
      </c>
      <c r="G212" s="176">
        <v>2</v>
      </c>
      <c r="H212" s="177">
        <v>1</v>
      </c>
      <c r="I212" s="177">
        <v>1</v>
      </c>
      <c r="J212" s="177">
        <v>0</v>
      </c>
      <c r="K212" s="177">
        <v>1</v>
      </c>
      <c r="L212" s="177">
        <v>0</v>
      </c>
      <c r="M212" s="177">
        <v>0</v>
      </c>
      <c r="N212" s="177"/>
      <c r="O212"/>
      <c r="P212"/>
      <c r="Q212"/>
      <c r="R212"/>
      <c r="S212"/>
    </row>
    <row r="213" spans="1:19" ht="27" x14ac:dyDescent="0.25">
      <c r="A213" s="172" t="s">
        <v>733</v>
      </c>
      <c r="B213" s="175" t="s">
        <v>734</v>
      </c>
      <c r="C213" s="172" t="s">
        <v>574</v>
      </c>
      <c r="D213" s="172" t="str">
        <f t="shared" si="4"/>
        <v>PILCUYO / SARAPI ARROYO</v>
      </c>
      <c r="E213" s="172" t="s">
        <v>183</v>
      </c>
      <c r="F213" s="172" t="s">
        <v>246</v>
      </c>
      <c r="G213" s="176">
        <v>3</v>
      </c>
      <c r="H213" s="177">
        <v>3</v>
      </c>
      <c r="I213" s="177">
        <v>3</v>
      </c>
      <c r="J213" s="177">
        <v>0</v>
      </c>
      <c r="K213" s="177">
        <v>0</v>
      </c>
      <c r="L213" s="177">
        <v>0</v>
      </c>
      <c r="M213" s="177">
        <v>0</v>
      </c>
      <c r="N213" s="177"/>
      <c r="O213"/>
      <c r="P213"/>
      <c r="Q213"/>
      <c r="R213"/>
      <c r="S213"/>
    </row>
    <row r="214" spans="1:19" x14ac:dyDescent="0.25">
      <c r="A214" s="172" t="s">
        <v>735</v>
      </c>
      <c r="B214" s="175" t="s">
        <v>736</v>
      </c>
      <c r="C214" s="172" t="s">
        <v>574</v>
      </c>
      <c r="D214" s="172" t="str">
        <f t="shared" si="4"/>
        <v>ILAVE / OCOÑA</v>
      </c>
      <c r="E214" s="172" t="s">
        <v>176</v>
      </c>
      <c r="F214" s="172" t="s">
        <v>287</v>
      </c>
      <c r="G214" s="176">
        <v>3</v>
      </c>
      <c r="H214" s="177">
        <v>3</v>
      </c>
      <c r="I214" s="177">
        <v>3</v>
      </c>
      <c r="J214" s="177">
        <v>0</v>
      </c>
      <c r="K214" s="177">
        <v>0</v>
      </c>
      <c r="L214" s="177">
        <v>0</v>
      </c>
      <c r="M214" s="177">
        <v>0</v>
      </c>
      <c r="N214" s="177"/>
      <c r="O214"/>
      <c r="P214"/>
      <c r="Q214"/>
      <c r="R214"/>
      <c r="S214"/>
    </row>
    <row r="215" spans="1:19" ht="18" x14ac:dyDescent="0.25">
      <c r="A215" s="172" t="s">
        <v>737</v>
      </c>
      <c r="B215" s="175" t="s">
        <v>738</v>
      </c>
      <c r="C215" s="172" t="s">
        <v>574</v>
      </c>
      <c r="D215" s="172" t="str">
        <f t="shared" si="4"/>
        <v>PILCUYO / SANCUTA</v>
      </c>
      <c r="E215" s="172" t="s">
        <v>183</v>
      </c>
      <c r="F215" s="172" t="s">
        <v>484</v>
      </c>
      <c r="G215" s="176">
        <v>4</v>
      </c>
      <c r="H215" s="177">
        <v>3</v>
      </c>
      <c r="I215" s="177">
        <v>3</v>
      </c>
      <c r="J215" s="177">
        <v>0</v>
      </c>
      <c r="K215" s="177">
        <v>0</v>
      </c>
      <c r="L215" s="177">
        <v>0</v>
      </c>
      <c r="M215" s="177">
        <v>1</v>
      </c>
      <c r="N215" s="177"/>
      <c r="O215"/>
      <c r="P215"/>
      <c r="Q215"/>
      <c r="R215"/>
      <c r="S215"/>
    </row>
    <row r="216" spans="1:19" ht="18" x14ac:dyDescent="0.25">
      <c r="A216" s="172" t="s">
        <v>739</v>
      </c>
      <c r="B216" s="175" t="s">
        <v>740</v>
      </c>
      <c r="C216" s="172" t="s">
        <v>574</v>
      </c>
      <c r="D216" s="172" t="str">
        <f t="shared" si="4"/>
        <v>PILCUYO / MARCOLLO</v>
      </c>
      <c r="E216" s="172" t="s">
        <v>183</v>
      </c>
      <c r="F216" s="172" t="s">
        <v>255</v>
      </c>
      <c r="G216" s="176">
        <v>4</v>
      </c>
      <c r="H216" s="177">
        <v>3</v>
      </c>
      <c r="I216" s="177">
        <v>3</v>
      </c>
      <c r="J216" s="177">
        <v>0</v>
      </c>
      <c r="K216" s="177">
        <v>0</v>
      </c>
      <c r="L216" s="177">
        <v>0</v>
      </c>
      <c r="M216" s="177">
        <v>1</v>
      </c>
      <c r="N216" s="177"/>
      <c r="O216"/>
      <c r="P216"/>
      <c r="Q216"/>
      <c r="R216"/>
      <c r="S216"/>
    </row>
    <row r="217" spans="1:19" ht="45" x14ac:dyDescent="0.25">
      <c r="A217" s="172" t="s">
        <v>741</v>
      </c>
      <c r="B217" s="175">
        <v>70385</v>
      </c>
      <c r="C217" s="172" t="s">
        <v>574</v>
      </c>
      <c r="D217" s="172" t="str">
        <f t="shared" si="4"/>
        <v>PILCUYO / SARAPI PEÑALOSA / SACARE PEÑALOSA</v>
      </c>
      <c r="E217" s="172" t="s">
        <v>183</v>
      </c>
      <c r="F217" s="172" t="s">
        <v>742</v>
      </c>
      <c r="G217" s="176">
        <v>2</v>
      </c>
      <c r="H217" s="177">
        <v>2</v>
      </c>
      <c r="I217" s="177">
        <v>2</v>
      </c>
      <c r="J217" s="177">
        <v>0</v>
      </c>
      <c r="K217" s="177">
        <v>0</v>
      </c>
      <c r="L217" s="177">
        <v>0</v>
      </c>
      <c r="M217" s="177">
        <v>0</v>
      </c>
      <c r="N217" s="177"/>
      <c r="O217"/>
      <c r="P217"/>
      <c r="Q217"/>
      <c r="R217"/>
      <c r="S217"/>
    </row>
    <row r="218" spans="1:19" ht="18" x14ac:dyDescent="0.25">
      <c r="A218" s="172" t="s">
        <v>743</v>
      </c>
      <c r="B218" s="175" t="s">
        <v>744</v>
      </c>
      <c r="C218" s="172" t="s">
        <v>574</v>
      </c>
      <c r="D218" s="172" t="str">
        <f t="shared" si="4"/>
        <v>SANTA ROSA / LLUSTA</v>
      </c>
      <c r="E218" s="172" t="s">
        <v>187</v>
      </c>
      <c r="F218" s="172" t="s">
        <v>745</v>
      </c>
      <c r="G218" s="176">
        <v>1</v>
      </c>
      <c r="H218" s="177">
        <v>1</v>
      </c>
      <c r="I218" s="177">
        <v>1</v>
      </c>
      <c r="J218" s="177">
        <v>0</v>
      </c>
      <c r="K218" s="177">
        <v>0</v>
      </c>
      <c r="L218" s="177">
        <v>0</v>
      </c>
      <c r="M218" s="177">
        <v>0</v>
      </c>
      <c r="N218" s="177"/>
      <c r="O218"/>
      <c r="P218"/>
      <c r="Q218"/>
      <c r="R218"/>
      <c r="S218"/>
    </row>
    <row r="219" spans="1:19" ht="27" x14ac:dyDescent="0.25">
      <c r="A219" s="172" t="s">
        <v>746</v>
      </c>
      <c r="B219" s="175" t="s">
        <v>747</v>
      </c>
      <c r="C219" s="172" t="s">
        <v>574</v>
      </c>
      <c r="D219" s="172" t="str">
        <f t="shared" si="4"/>
        <v>SANTA ROSA / HUANACACAMAYA</v>
      </c>
      <c r="E219" s="172" t="s">
        <v>187</v>
      </c>
      <c r="F219" s="172" t="s">
        <v>475</v>
      </c>
      <c r="G219" s="176">
        <v>1</v>
      </c>
      <c r="H219" s="177">
        <v>1</v>
      </c>
      <c r="I219" s="177">
        <v>1</v>
      </c>
      <c r="J219" s="177">
        <v>0</v>
      </c>
      <c r="K219" s="177">
        <v>0</v>
      </c>
      <c r="L219" s="177">
        <v>0</v>
      </c>
      <c r="M219" s="177">
        <v>0</v>
      </c>
      <c r="N219" s="177"/>
      <c r="O219"/>
      <c r="P219"/>
      <c r="Q219"/>
      <c r="R219"/>
      <c r="S219"/>
    </row>
    <row r="220" spans="1:19" ht="18" x14ac:dyDescent="0.25">
      <c r="A220" s="172" t="s">
        <v>748</v>
      </c>
      <c r="B220" s="175" t="s">
        <v>749</v>
      </c>
      <c r="C220" s="172" t="s">
        <v>574</v>
      </c>
      <c r="D220" s="172" t="str">
        <f t="shared" si="4"/>
        <v>SANTA ROSA / SULCANACA</v>
      </c>
      <c r="E220" s="172" t="s">
        <v>187</v>
      </c>
      <c r="F220" s="172" t="s">
        <v>346</v>
      </c>
      <c r="G220" s="176">
        <v>2</v>
      </c>
      <c r="H220" s="177">
        <v>2</v>
      </c>
      <c r="I220" s="177">
        <v>2</v>
      </c>
      <c r="J220" s="177">
        <v>0</v>
      </c>
      <c r="K220" s="177">
        <v>0</v>
      </c>
      <c r="L220" s="177">
        <v>0</v>
      </c>
      <c r="M220" s="177">
        <v>0</v>
      </c>
      <c r="N220" s="177"/>
      <c r="O220"/>
      <c r="P220"/>
      <c r="Q220"/>
      <c r="R220"/>
      <c r="S220"/>
    </row>
    <row r="221" spans="1:19" ht="18" x14ac:dyDescent="0.25">
      <c r="A221" s="172" t="s">
        <v>750</v>
      </c>
      <c r="B221" s="175" t="s">
        <v>751</v>
      </c>
      <c r="C221" s="172" t="s">
        <v>574</v>
      </c>
      <c r="D221" s="172" t="str">
        <f t="shared" si="4"/>
        <v>SANTA ROSA / PATAPATA</v>
      </c>
      <c r="E221" s="172" t="s">
        <v>187</v>
      </c>
      <c r="F221" s="172" t="s">
        <v>752</v>
      </c>
      <c r="G221" s="176">
        <v>1</v>
      </c>
      <c r="H221" s="177">
        <v>1</v>
      </c>
      <c r="I221" s="177">
        <v>1</v>
      </c>
      <c r="J221" s="177">
        <v>0</v>
      </c>
      <c r="K221" s="177">
        <v>0</v>
      </c>
      <c r="L221" s="177">
        <v>0</v>
      </c>
      <c r="M221" s="177">
        <v>0</v>
      </c>
      <c r="N221" s="177"/>
      <c r="O221"/>
      <c r="P221"/>
      <c r="Q221"/>
      <c r="R221"/>
      <c r="S221"/>
    </row>
    <row r="222" spans="1:19" ht="18" x14ac:dyDescent="0.25">
      <c r="A222" s="172" t="s">
        <v>753</v>
      </c>
      <c r="B222" s="175">
        <v>70607</v>
      </c>
      <c r="C222" s="172" t="s">
        <v>574</v>
      </c>
      <c r="D222" s="172" t="str">
        <f t="shared" si="4"/>
        <v>ILAVE / VILCACHILI</v>
      </c>
      <c r="E222" s="172" t="s">
        <v>176</v>
      </c>
      <c r="F222" s="172" t="s">
        <v>754</v>
      </c>
      <c r="G222" s="176">
        <v>4</v>
      </c>
      <c r="H222" s="177">
        <v>4</v>
      </c>
      <c r="I222" s="177">
        <v>3</v>
      </c>
      <c r="J222" s="177">
        <v>1</v>
      </c>
      <c r="K222" s="177">
        <v>0</v>
      </c>
      <c r="L222" s="177">
        <v>0</v>
      </c>
      <c r="M222" s="177">
        <v>0</v>
      </c>
      <c r="N222" s="177"/>
      <c r="O222"/>
      <c r="P222"/>
      <c r="Q222"/>
      <c r="R222"/>
      <c r="S222"/>
    </row>
    <row r="223" spans="1:19" ht="18" x14ac:dyDescent="0.25">
      <c r="A223" s="172" t="s">
        <v>755</v>
      </c>
      <c r="B223" s="175" t="s">
        <v>756</v>
      </c>
      <c r="C223" s="172" t="s">
        <v>574</v>
      </c>
      <c r="D223" s="172" t="str">
        <f t="shared" si="4"/>
        <v>CONDURIRI / MIRAFLORES</v>
      </c>
      <c r="E223" s="172" t="s">
        <v>197</v>
      </c>
      <c r="F223" s="172" t="s">
        <v>757</v>
      </c>
      <c r="G223" s="176">
        <v>8</v>
      </c>
      <c r="H223" s="177">
        <v>7</v>
      </c>
      <c r="I223" s="177">
        <v>5</v>
      </c>
      <c r="J223" s="177">
        <v>2</v>
      </c>
      <c r="K223" s="177">
        <v>0</v>
      </c>
      <c r="L223" s="177">
        <v>0</v>
      </c>
      <c r="M223" s="177">
        <v>1</v>
      </c>
      <c r="N223" s="177"/>
      <c r="O223"/>
      <c r="P223"/>
      <c r="Q223"/>
      <c r="R223"/>
      <c r="S223"/>
    </row>
    <row r="224" spans="1:19" ht="18" x14ac:dyDescent="0.25">
      <c r="A224" s="172" t="s">
        <v>758</v>
      </c>
      <c r="B224" s="175" t="s">
        <v>759</v>
      </c>
      <c r="C224" s="172" t="s">
        <v>574</v>
      </c>
      <c r="D224" s="172" t="str">
        <f t="shared" si="4"/>
        <v>ILAVE / CCOLLPA</v>
      </c>
      <c r="E224" s="172" t="s">
        <v>176</v>
      </c>
      <c r="F224" s="172" t="s">
        <v>760</v>
      </c>
      <c r="G224" s="176">
        <v>4</v>
      </c>
      <c r="H224" s="177">
        <v>3</v>
      </c>
      <c r="I224" s="177">
        <v>3</v>
      </c>
      <c r="J224" s="177">
        <v>0</v>
      </c>
      <c r="K224" s="177">
        <v>1</v>
      </c>
      <c r="L224" s="177">
        <v>0</v>
      </c>
      <c r="M224" s="177">
        <v>0</v>
      </c>
      <c r="N224" s="177"/>
      <c r="O224"/>
      <c r="P224"/>
      <c r="Q224"/>
      <c r="R224"/>
      <c r="S224"/>
    </row>
    <row r="225" spans="1:19" ht="27" x14ac:dyDescent="0.25">
      <c r="A225" s="172" t="s">
        <v>761</v>
      </c>
      <c r="B225" s="175" t="s">
        <v>762</v>
      </c>
      <c r="C225" s="172" t="s">
        <v>574</v>
      </c>
      <c r="D225" s="172" t="str">
        <f t="shared" si="4"/>
        <v>ILAVE / ALASAYA</v>
      </c>
      <c r="E225" s="172" t="s">
        <v>176</v>
      </c>
      <c r="F225" s="172" t="s">
        <v>194</v>
      </c>
      <c r="G225" s="176">
        <v>46</v>
      </c>
      <c r="H225" s="177">
        <v>39</v>
      </c>
      <c r="I225" s="177">
        <v>34</v>
      </c>
      <c r="J225" s="177">
        <v>5</v>
      </c>
      <c r="K225" s="177">
        <v>1</v>
      </c>
      <c r="L225" s="177">
        <v>0</v>
      </c>
      <c r="M225" s="177">
        <v>6</v>
      </c>
      <c r="N225" s="177"/>
      <c r="O225"/>
      <c r="P225"/>
      <c r="Q225"/>
      <c r="R225"/>
      <c r="S225"/>
    </row>
    <row r="226" spans="1:19" ht="27" x14ac:dyDescent="0.25">
      <c r="A226" s="172" t="s">
        <v>763</v>
      </c>
      <c r="B226" s="175" t="s">
        <v>764</v>
      </c>
      <c r="C226" s="172" t="s">
        <v>574</v>
      </c>
      <c r="D226" s="172" t="str">
        <f t="shared" si="4"/>
        <v>PILCUYO / CHAULLACAMANI</v>
      </c>
      <c r="E226" s="172" t="s">
        <v>183</v>
      </c>
      <c r="F226" s="172" t="s">
        <v>411</v>
      </c>
      <c r="G226" s="176">
        <v>2</v>
      </c>
      <c r="H226" s="177">
        <v>2</v>
      </c>
      <c r="I226" s="177">
        <v>2</v>
      </c>
      <c r="J226" s="177">
        <v>0</v>
      </c>
      <c r="K226" s="177">
        <v>0</v>
      </c>
      <c r="L226" s="177">
        <v>0</v>
      </c>
      <c r="M226" s="177">
        <v>0</v>
      </c>
      <c r="N226" s="177"/>
      <c r="O226"/>
      <c r="P226"/>
      <c r="Q226"/>
      <c r="R226"/>
      <c r="S226"/>
    </row>
    <row r="227" spans="1:19" ht="18" x14ac:dyDescent="0.25">
      <c r="A227" s="172" t="s">
        <v>765</v>
      </c>
      <c r="B227" s="175" t="s">
        <v>766</v>
      </c>
      <c r="C227" s="172" t="s">
        <v>574</v>
      </c>
      <c r="D227" s="172" t="str">
        <f t="shared" si="4"/>
        <v>CAPAZO / ANCOMARCA</v>
      </c>
      <c r="E227" s="172" t="s">
        <v>274</v>
      </c>
      <c r="F227" s="172" t="s">
        <v>767</v>
      </c>
      <c r="G227" s="176">
        <v>2</v>
      </c>
      <c r="H227" s="177">
        <v>2</v>
      </c>
      <c r="I227" s="177">
        <v>2</v>
      </c>
      <c r="J227" s="177">
        <v>0</v>
      </c>
      <c r="K227" s="177">
        <v>0</v>
      </c>
      <c r="L227" s="177">
        <v>0</v>
      </c>
      <c r="M227" s="177">
        <v>0</v>
      </c>
      <c r="N227" s="177"/>
      <c r="O227"/>
      <c r="P227"/>
      <c r="Q227"/>
      <c r="R227"/>
      <c r="S227"/>
    </row>
    <row r="228" spans="1:19" ht="27" x14ac:dyDescent="0.25">
      <c r="A228" s="172" t="s">
        <v>768</v>
      </c>
      <c r="B228" s="175" t="s">
        <v>769</v>
      </c>
      <c r="C228" s="172" t="s">
        <v>574</v>
      </c>
      <c r="D228" s="172" t="str">
        <f t="shared" si="4"/>
        <v>SANTA ROSA / PUNTA PERDIDA</v>
      </c>
      <c r="E228" s="172" t="s">
        <v>187</v>
      </c>
      <c r="F228" s="172" t="s">
        <v>770</v>
      </c>
      <c r="G228" s="176">
        <v>1</v>
      </c>
      <c r="H228" s="177">
        <v>1</v>
      </c>
      <c r="I228" s="177">
        <v>1</v>
      </c>
      <c r="J228" s="177">
        <v>0</v>
      </c>
      <c r="K228" s="177">
        <v>0</v>
      </c>
      <c r="L228" s="177">
        <v>0</v>
      </c>
      <c r="M228" s="177">
        <v>0</v>
      </c>
      <c r="N228" s="177"/>
      <c r="O228"/>
      <c r="P228"/>
      <c r="Q228"/>
      <c r="R228"/>
      <c r="S228"/>
    </row>
    <row r="229" spans="1:19" ht="18" x14ac:dyDescent="0.25">
      <c r="A229" s="172" t="s">
        <v>771</v>
      </c>
      <c r="B229" s="175" t="s">
        <v>772</v>
      </c>
      <c r="C229" s="172" t="s">
        <v>574</v>
      </c>
      <c r="D229" s="172" t="str">
        <f t="shared" si="4"/>
        <v>PILCUYO / TICONA</v>
      </c>
      <c r="E229" s="172" t="s">
        <v>183</v>
      </c>
      <c r="F229" s="172" t="s">
        <v>773</v>
      </c>
      <c r="G229" s="176">
        <v>2</v>
      </c>
      <c r="H229" s="177">
        <v>2</v>
      </c>
      <c r="I229" s="177">
        <v>1</v>
      </c>
      <c r="J229" s="177">
        <v>1</v>
      </c>
      <c r="K229" s="177">
        <v>0</v>
      </c>
      <c r="L229" s="177">
        <v>0</v>
      </c>
      <c r="M229" s="177">
        <v>0</v>
      </c>
      <c r="N229" s="177"/>
      <c r="O229"/>
      <c r="P229"/>
      <c r="Q229"/>
      <c r="R229"/>
      <c r="S229"/>
    </row>
    <row r="230" spans="1:19" ht="18" x14ac:dyDescent="0.25">
      <c r="A230" s="172" t="s">
        <v>774</v>
      </c>
      <c r="B230" s="175" t="s">
        <v>775</v>
      </c>
      <c r="C230" s="172" t="s">
        <v>574</v>
      </c>
      <c r="D230" s="172" t="str">
        <f t="shared" si="4"/>
        <v>SANTA ROSA / AROPATA</v>
      </c>
      <c r="E230" s="172" t="s">
        <v>187</v>
      </c>
      <c r="F230" s="172" t="s">
        <v>776</v>
      </c>
      <c r="G230" s="176">
        <v>1</v>
      </c>
      <c r="H230" s="177">
        <v>1</v>
      </c>
      <c r="I230" s="177">
        <v>1</v>
      </c>
      <c r="J230" s="177">
        <v>0</v>
      </c>
      <c r="K230" s="177">
        <v>0</v>
      </c>
      <c r="L230" s="177">
        <v>0</v>
      </c>
      <c r="M230" s="177">
        <v>0</v>
      </c>
      <c r="N230" s="177"/>
      <c r="O230"/>
      <c r="P230"/>
      <c r="Q230"/>
      <c r="R230"/>
      <c r="S230"/>
    </row>
    <row r="231" spans="1:19" ht="27" x14ac:dyDescent="0.25">
      <c r="A231" s="172" t="s">
        <v>777</v>
      </c>
      <c r="B231" s="175">
        <v>70648</v>
      </c>
      <c r="C231" s="172" t="s">
        <v>574</v>
      </c>
      <c r="D231" s="172" t="str">
        <f t="shared" si="4"/>
        <v>ILAVE / THOCORI JARANI</v>
      </c>
      <c r="E231" s="172" t="s">
        <v>176</v>
      </c>
      <c r="F231" s="172" t="s">
        <v>778</v>
      </c>
      <c r="G231" s="176">
        <v>5</v>
      </c>
      <c r="H231" s="177">
        <v>4</v>
      </c>
      <c r="I231" s="177">
        <v>4</v>
      </c>
      <c r="J231" s="177">
        <v>0</v>
      </c>
      <c r="K231" s="177">
        <v>0</v>
      </c>
      <c r="L231" s="177">
        <v>0</v>
      </c>
      <c r="M231" s="177">
        <v>1</v>
      </c>
      <c r="N231" s="177"/>
      <c r="O231"/>
      <c r="P231"/>
      <c r="Q231"/>
      <c r="R231"/>
      <c r="S231"/>
    </row>
    <row r="232" spans="1:19" ht="18" x14ac:dyDescent="0.25">
      <c r="A232" s="172" t="s">
        <v>779</v>
      </c>
      <c r="B232" s="175" t="s">
        <v>780</v>
      </c>
      <c r="C232" s="172" t="s">
        <v>574</v>
      </c>
      <c r="D232" s="172" t="str">
        <f t="shared" si="4"/>
        <v>ILAVE / WENCASI</v>
      </c>
      <c r="E232" s="172" t="s">
        <v>176</v>
      </c>
      <c r="F232" s="172" t="s">
        <v>781</v>
      </c>
      <c r="G232" s="176">
        <v>1</v>
      </c>
      <c r="H232" s="177">
        <v>1</v>
      </c>
      <c r="I232" s="177">
        <v>1</v>
      </c>
      <c r="J232" s="177">
        <v>0</v>
      </c>
      <c r="K232" s="177">
        <v>0</v>
      </c>
      <c r="L232" s="177">
        <v>0</v>
      </c>
      <c r="M232" s="177">
        <v>0</v>
      </c>
      <c r="N232" s="177"/>
      <c r="O232"/>
      <c r="P232"/>
      <c r="Q232"/>
      <c r="R232"/>
      <c r="S232"/>
    </row>
    <row r="233" spans="1:19" x14ac:dyDescent="0.25">
      <c r="A233" s="172" t="s">
        <v>782</v>
      </c>
      <c r="B233" s="175" t="s">
        <v>783</v>
      </c>
      <c r="C233" s="172" t="s">
        <v>574</v>
      </c>
      <c r="D233" s="172" t="str">
        <f t="shared" si="4"/>
        <v>ILAVE / CHOQUE</v>
      </c>
      <c r="E233" s="172" t="s">
        <v>176</v>
      </c>
      <c r="F233" s="172" t="s">
        <v>461</v>
      </c>
      <c r="G233" s="176">
        <v>3</v>
      </c>
      <c r="H233" s="177">
        <v>3</v>
      </c>
      <c r="I233" s="177">
        <v>3</v>
      </c>
      <c r="J233" s="177">
        <v>0</v>
      </c>
      <c r="K233" s="177">
        <v>0</v>
      </c>
      <c r="L233" s="177">
        <v>0</v>
      </c>
      <c r="M233" s="177">
        <v>0</v>
      </c>
      <c r="N233" s="177"/>
      <c r="O233"/>
      <c r="P233"/>
      <c r="Q233"/>
      <c r="R233"/>
      <c r="S233"/>
    </row>
    <row r="234" spans="1:19" ht="18" x14ac:dyDescent="0.25">
      <c r="A234" s="172" t="s">
        <v>784</v>
      </c>
      <c r="B234" s="175" t="s">
        <v>785</v>
      </c>
      <c r="C234" s="172" t="s">
        <v>574</v>
      </c>
      <c r="D234" s="172" t="str">
        <f t="shared" si="4"/>
        <v>SANTA ROSA / CUIPACUIPA</v>
      </c>
      <c r="E234" s="172" t="s">
        <v>187</v>
      </c>
      <c r="F234" s="172" t="s">
        <v>786</v>
      </c>
      <c r="G234" s="176">
        <v>1</v>
      </c>
      <c r="H234" s="177">
        <v>1</v>
      </c>
      <c r="I234" s="177">
        <v>1</v>
      </c>
      <c r="J234" s="177">
        <v>0</v>
      </c>
      <c r="K234" s="177">
        <v>0</v>
      </c>
      <c r="L234" s="177">
        <v>0</v>
      </c>
      <c r="M234" s="177">
        <v>0</v>
      </c>
      <c r="N234" s="177"/>
      <c r="O234"/>
      <c r="P234"/>
      <c r="Q234"/>
      <c r="R234"/>
      <c r="S234"/>
    </row>
    <row r="235" spans="1:19" ht="45" x14ac:dyDescent="0.25">
      <c r="A235" s="172" t="s">
        <v>787</v>
      </c>
      <c r="B235" s="175" t="s">
        <v>788</v>
      </c>
      <c r="C235" s="172" t="s">
        <v>574</v>
      </c>
      <c r="D235" s="172" t="str">
        <f t="shared" si="4"/>
        <v>PILCUYO / CHAJÑA CHAJÑANI / CHOJNECHOUNA</v>
      </c>
      <c r="E235" s="172" t="s">
        <v>183</v>
      </c>
      <c r="F235" s="172" t="s">
        <v>789</v>
      </c>
      <c r="G235" s="176">
        <v>3</v>
      </c>
      <c r="H235" s="177">
        <v>3</v>
      </c>
      <c r="I235" s="177">
        <v>3</v>
      </c>
      <c r="J235" s="177">
        <v>0</v>
      </c>
      <c r="K235" s="177">
        <v>0</v>
      </c>
      <c r="L235" s="177">
        <v>0</v>
      </c>
      <c r="M235" s="177">
        <v>0</v>
      </c>
      <c r="N235" s="177"/>
      <c r="O235"/>
      <c r="P235"/>
      <c r="Q235"/>
      <c r="R235"/>
      <c r="S235"/>
    </row>
    <row r="236" spans="1:19" ht="27" x14ac:dyDescent="0.25">
      <c r="A236" s="172" t="s">
        <v>790</v>
      </c>
      <c r="B236" s="175">
        <v>70686</v>
      </c>
      <c r="C236" s="172" t="s">
        <v>574</v>
      </c>
      <c r="D236" s="172" t="str">
        <f t="shared" si="4"/>
        <v>ILAVE / CHOCOQUELCANI</v>
      </c>
      <c r="E236" s="172" t="s">
        <v>176</v>
      </c>
      <c r="F236" s="172" t="s">
        <v>791</v>
      </c>
      <c r="G236" s="176">
        <v>6</v>
      </c>
      <c r="H236" s="177">
        <v>5</v>
      </c>
      <c r="I236" s="177">
        <v>3</v>
      </c>
      <c r="J236" s="177">
        <v>2</v>
      </c>
      <c r="K236" s="177">
        <v>0</v>
      </c>
      <c r="L236" s="177">
        <v>0</v>
      </c>
      <c r="M236" s="177">
        <v>1</v>
      </c>
      <c r="N236" s="177"/>
      <c r="O236"/>
      <c r="P236"/>
      <c r="Q236"/>
      <c r="R236"/>
      <c r="S236"/>
    </row>
    <row r="237" spans="1:19" ht="27" x14ac:dyDescent="0.25">
      <c r="A237" s="172" t="s">
        <v>792</v>
      </c>
      <c r="B237" s="175" t="s">
        <v>793</v>
      </c>
      <c r="C237" s="172" t="s">
        <v>574</v>
      </c>
      <c r="D237" s="172" t="str">
        <f t="shared" si="4"/>
        <v>ILAVE / PUCARA YACANGO</v>
      </c>
      <c r="E237" s="172" t="s">
        <v>176</v>
      </c>
      <c r="F237" s="172" t="s">
        <v>794</v>
      </c>
      <c r="G237" s="176">
        <v>2</v>
      </c>
      <c r="H237" s="177">
        <v>2</v>
      </c>
      <c r="I237" s="177">
        <v>2</v>
      </c>
      <c r="J237" s="177">
        <v>0</v>
      </c>
      <c r="K237" s="177">
        <v>0</v>
      </c>
      <c r="L237" s="177">
        <v>0</v>
      </c>
      <c r="M237" s="177">
        <v>0</v>
      </c>
      <c r="N237" s="177"/>
      <c r="O237"/>
      <c r="P237"/>
      <c r="Q237"/>
      <c r="R237"/>
      <c r="S237"/>
    </row>
    <row r="238" spans="1:19" x14ac:dyDescent="0.25">
      <c r="A238" s="172" t="s">
        <v>795</v>
      </c>
      <c r="B238" s="175" t="s">
        <v>796</v>
      </c>
      <c r="C238" s="172" t="s">
        <v>574</v>
      </c>
      <c r="D238" s="172" t="str">
        <f t="shared" si="4"/>
        <v>ILAVE / LOPEZ</v>
      </c>
      <c r="E238" s="172" t="s">
        <v>176</v>
      </c>
      <c r="F238" s="172" t="s">
        <v>797</v>
      </c>
      <c r="G238" s="176">
        <v>3</v>
      </c>
      <c r="H238" s="177">
        <v>3</v>
      </c>
      <c r="I238" s="177">
        <v>3</v>
      </c>
      <c r="J238" s="177">
        <v>0</v>
      </c>
      <c r="K238" s="177">
        <v>0</v>
      </c>
      <c r="L238" s="177">
        <v>0</v>
      </c>
      <c r="M238" s="177">
        <v>0</v>
      </c>
      <c r="N238" s="177"/>
      <c r="O238"/>
      <c r="P238"/>
      <c r="Q238"/>
      <c r="R238"/>
      <c r="S238"/>
    </row>
    <row r="239" spans="1:19" x14ac:dyDescent="0.25">
      <c r="A239" s="172" t="s">
        <v>798</v>
      </c>
      <c r="B239" s="175" t="s">
        <v>799</v>
      </c>
      <c r="C239" s="172" t="s">
        <v>574</v>
      </c>
      <c r="D239" s="172" t="str">
        <f t="shared" si="4"/>
        <v>ILAVE / ILAVE</v>
      </c>
      <c r="E239" s="172" t="s">
        <v>176</v>
      </c>
      <c r="F239" s="172" t="s">
        <v>176</v>
      </c>
      <c r="G239" s="176">
        <v>13</v>
      </c>
      <c r="H239" s="177">
        <v>10</v>
      </c>
      <c r="I239" s="177">
        <v>9</v>
      </c>
      <c r="J239" s="177">
        <v>1</v>
      </c>
      <c r="K239" s="177">
        <v>1</v>
      </c>
      <c r="L239" s="177">
        <v>0</v>
      </c>
      <c r="M239" s="177">
        <v>2</v>
      </c>
      <c r="N239" s="177"/>
      <c r="O239"/>
      <c r="P239"/>
      <c r="Q239"/>
      <c r="R239"/>
      <c r="S239"/>
    </row>
    <row r="240" spans="1:19" ht="18" x14ac:dyDescent="0.25">
      <c r="A240" s="172" t="s">
        <v>800</v>
      </c>
      <c r="B240" s="175" t="s">
        <v>801</v>
      </c>
      <c r="C240" s="172" t="s">
        <v>574</v>
      </c>
      <c r="D240" s="172" t="str">
        <f t="shared" si="4"/>
        <v>ILAVE / PANTIHUECO</v>
      </c>
      <c r="E240" s="172" t="s">
        <v>176</v>
      </c>
      <c r="F240" s="172" t="s">
        <v>311</v>
      </c>
      <c r="G240" s="176">
        <v>2</v>
      </c>
      <c r="H240" s="177">
        <v>2</v>
      </c>
      <c r="I240" s="177">
        <v>2</v>
      </c>
      <c r="J240" s="177">
        <v>0</v>
      </c>
      <c r="K240" s="177">
        <v>0</v>
      </c>
      <c r="L240" s="177">
        <v>0</v>
      </c>
      <c r="M240" s="177">
        <v>0</v>
      </c>
      <c r="N240" s="177"/>
      <c r="O240"/>
      <c r="P240"/>
      <c r="Q240"/>
      <c r="R240"/>
      <c r="S240"/>
    </row>
    <row r="241" spans="1:19" ht="18" x14ac:dyDescent="0.25">
      <c r="A241" s="172" t="s">
        <v>802</v>
      </c>
      <c r="B241" s="175" t="s">
        <v>803</v>
      </c>
      <c r="C241" s="172" t="s">
        <v>574</v>
      </c>
      <c r="D241" s="172" t="str">
        <f t="shared" si="4"/>
        <v>ILAVE / CHECACHATA</v>
      </c>
      <c r="E241" s="172" t="s">
        <v>176</v>
      </c>
      <c r="F241" s="172" t="s">
        <v>354</v>
      </c>
      <c r="G241" s="176">
        <v>2</v>
      </c>
      <c r="H241" s="177">
        <v>2</v>
      </c>
      <c r="I241" s="177">
        <v>1</v>
      </c>
      <c r="J241" s="177">
        <v>1</v>
      </c>
      <c r="K241" s="177">
        <v>0</v>
      </c>
      <c r="L241" s="177">
        <v>0</v>
      </c>
      <c r="M241" s="177">
        <v>0</v>
      </c>
      <c r="N241" s="177"/>
      <c r="O241"/>
      <c r="P241"/>
      <c r="Q241"/>
      <c r="R241"/>
      <c r="S241"/>
    </row>
    <row r="242" spans="1:19" ht="27" x14ac:dyDescent="0.25">
      <c r="A242" s="172" t="s">
        <v>804</v>
      </c>
      <c r="B242" s="175" t="s">
        <v>805</v>
      </c>
      <c r="C242" s="172" t="s">
        <v>574</v>
      </c>
      <c r="D242" s="172" t="str">
        <f t="shared" si="4"/>
        <v>ILAVE / JOSE CARLOS MARIATEGUI</v>
      </c>
      <c r="E242" s="172" t="s">
        <v>176</v>
      </c>
      <c r="F242" s="172" t="s">
        <v>158</v>
      </c>
      <c r="G242" s="176">
        <v>18</v>
      </c>
      <c r="H242" s="177">
        <v>15</v>
      </c>
      <c r="I242" s="177">
        <v>11</v>
      </c>
      <c r="J242" s="177">
        <v>4</v>
      </c>
      <c r="K242" s="177">
        <v>1</v>
      </c>
      <c r="L242" s="177">
        <v>0</v>
      </c>
      <c r="M242" s="177">
        <v>2</v>
      </c>
      <c r="N242" s="177"/>
      <c r="O242"/>
      <c r="P242"/>
      <c r="Q242"/>
      <c r="R242"/>
      <c r="S242"/>
    </row>
    <row r="243" spans="1:19" ht="27" x14ac:dyDescent="0.25">
      <c r="A243" s="172" t="s">
        <v>806</v>
      </c>
      <c r="B243" s="175" t="s">
        <v>807</v>
      </c>
      <c r="C243" s="172" t="s">
        <v>574</v>
      </c>
      <c r="D243" s="172" t="str">
        <f t="shared" si="4"/>
        <v>ILAVE / PALLALLMARCA</v>
      </c>
      <c r="E243" s="172" t="s">
        <v>176</v>
      </c>
      <c r="F243" s="172" t="s">
        <v>504</v>
      </c>
      <c r="G243" s="176">
        <v>3</v>
      </c>
      <c r="H243" s="177">
        <v>3</v>
      </c>
      <c r="I243" s="177">
        <v>3</v>
      </c>
      <c r="J243" s="177">
        <v>0</v>
      </c>
      <c r="K243" s="177">
        <v>0</v>
      </c>
      <c r="L243" s="177">
        <v>0</v>
      </c>
      <c r="M243" s="177">
        <v>0</v>
      </c>
      <c r="N243" s="177"/>
      <c r="O243"/>
      <c r="P243"/>
      <c r="Q243"/>
      <c r="R243"/>
      <c r="S243"/>
    </row>
    <row r="244" spans="1:19" x14ac:dyDescent="0.25">
      <c r="A244" s="172" t="s">
        <v>808</v>
      </c>
      <c r="B244" s="175" t="s">
        <v>809</v>
      </c>
      <c r="C244" s="172" t="s">
        <v>574</v>
      </c>
      <c r="D244" s="172" t="str">
        <f t="shared" si="4"/>
        <v>ILAVE / LACAYA</v>
      </c>
      <c r="E244" s="172" t="s">
        <v>176</v>
      </c>
      <c r="F244" s="172" t="s">
        <v>308</v>
      </c>
      <c r="G244" s="176">
        <v>3</v>
      </c>
      <c r="H244" s="177">
        <v>3</v>
      </c>
      <c r="I244" s="177">
        <v>3</v>
      </c>
      <c r="J244" s="177">
        <v>0</v>
      </c>
      <c r="K244" s="177">
        <v>0</v>
      </c>
      <c r="L244" s="177">
        <v>0</v>
      </c>
      <c r="M244" s="177">
        <v>0</v>
      </c>
      <c r="N244" s="177"/>
      <c r="O244"/>
      <c r="P244"/>
      <c r="Q244"/>
      <c r="R244"/>
      <c r="S244"/>
    </row>
    <row r="245" spans="1:19" ht="27" x14ac:dyDescent="0.25">
      <c r="A245" s="172" t="s">
        <v>810</v>
      </c>
      <c r="B245" s="175" t="s">
        <v>811</v>
      </c>
      <c r="C245" s="172" t="s">
        <v>574</v>
      </c>
      <c r="D245" s="172" t="str">
        <f t="shared" si="4"/>
        <v>ILAVE / ESCOLLAYA / JISCULLAYA</v>
      </c>
      <c r="E245" s="172" t="s">
        <v>176</v>
      </c>
      <c r="F245" s="172" t="s">
        <v>812</v>
      </c>
      <c r="G245" s="176">
        <v>1</v>
      </c>
      <c r="H245" s="177">
        <v>1</v>
      </c>
      <c r="I245" s="177">
        <v>1</v>
      </c>
      <c r="J245" s="177">
        <v>0</v>
      </c>
      <c r="K245" s="177">
        <v>0</v>
      </c>
      <c r="L245" s="177">
        <v>0</v>
      </c>
      <c r="M245" s="177">
        <v>0</v>
      </c>
      <c r="N245" s="177"/>
      <c r="O245"/>
      <c r="P245"/>
      <c r="Q245"/>
      <c r="R245"/>
      <c r="S245"/>
    </row>
    <row r="246" spans="1:19" ht="27" x14ac:dyDescent="0.25">
      <c r="A246" s="172" t="s">
        <v>813</v>
      </c>
      <c r="B246" s="175" t="s">
        <v>814</v>
      </c>
      <c r="C246" s="172" t="s">
        <v>574</v>
      </c>
      <c r="D246" s="172" t="str">
        <f t="shared" si="4"/>
        <v>ILAVE / QUELCAHUECCO</v>
      </c>
      <c r="E246" s="172" t="s">
        <v>176</v>
      </c>
      <c r="F246" s="172" t="s">
        <v>815</v>
      </c>
      <c r="G246" s="176">
        <v>2</v>
      </c>
      <c r="H246" s="177">
        <v>2</v>
      </c>
      <c r="I246" s="177">
        <v>2</v>
      </c>
      <c r="J246" s="177">
        <v>0</v>
      </c>
      <c r="K246" s="177">
        <v>0</v>
      </c>
      <c r="L246" s="177">
        <v>0</v>
      </c>
      <c r="M246" s="177">
        <v>0</v>
      </c>
      <c r="N246" s="177"/>
      <c r="O246"/>
      <c r="P246"/>
      <c r="Q246"/>
      <c r="R246"/>
      <c r="S246"/>
    </row>
    <row r="247" spans="1:19" ht="18" x14ac:dyDescent="0.25">
      <c r="A247" s="172" t="s">
        <v>816</v>
      </c>
      <c r="B247" s="175" t="s">
        <v>817</v>
      </c>
      <c r="C247" s="172" t="s">
        <v>574</v>
      </c>
      <c r="D247" s="172" t="str">
        <f t="shared" si="4"/>
        <v>ILAVE / SANTA MARIA</v>
      </c>
      <c r="E247" s="172" t="s">
        <v>176</v>
      </c>
      <c r="F247" s="172" t="s">
        <v>440</v>
      </c>
      <c r="G247" s="176">
        <v>2</v>
      </c>
      <c r="H247" s="177">
        <v>2</v>
      </c>
      <c r="I247" s="177">
        <v>2</v>
      </c>
      <c r="J247" s="177">
        <v>0</v>
      </c>
      <c r="K247" s="177">
        <v>0</v>
      </c>
      <c r="L247" s="177">
        <v>0</v>
      </c>
      <c r="M247" s="177">
        <v>0</v>
      </c>
      <c r="N247" s="177"/>
      <c r="O247"/>
      <c r="P247"/>
      <c r="Q247"/>
      <c r="R247"/>
      <c r="S247"/>
    </row>
    <row r="248" spans="1:19" ht="18" x14ac:dyDescent="0.25">
      <c r="A248" s="172" t="s">
        <v>818</v>
      </c>
      <c r="B248" s="175" t="s">
        <v>819</v>
      </c>
      <c r="C248" s="172" t="s">
        <v>574</v>
      </c>
      <c r="D248" s="172" t="str">
        <f t="shared" si="4"/>
        <v>PILCUYO / JALLUYO</v>
      </c>
      <c r="E248" s="172" t="s">
        <v>183</v>
      </c>
      <c r="F248" s="172" t="s">
        <v>429</v>
      </c>
      <c r="G248" s="176">
        <v>3</v>
      </c>
      <c r="H248" s="177">
        <v>3</v>
      </c>
      <c r="I248" s="177">
        <v>3</v>
      </c>
      <c r="J248" s="177">
        <v>0</v>
      </c>
      <c r="K248" s="177">
        <v>0</v>
      </c>
      <c r="L248" s="177">
        <v>0</v>
      </c>
      <c r="M248" s="177">
        <v>0</v>
      </c>
      <c r="N248" s="177"/>
      <c r="O248"/>
      <c r="P248"/>
      <c r="Q248"/>
      <c r="R248"/>
      <c r="S248"/>
    </row>
    <row r="249" spans="1:19" ht="18" x14ac:dyDescent="0.25">
      <c r="A249" s="172" t="s">
        <v>820</v>
      </c>
      <c r="B249" s="175" t="s">
        <v>821</v>
      </c>
      <c r="C249" s="172" t="s">
        <v>574</v>
      </c>
      <c r="D249" s="172" t="str">
        <f t="shared" si="4"/>
        <v>PILCUYO / PILCUYO</v>
      </c>
      <c r="E249" s="172" t="s">
        <v>183</v>
      </c>
      <c r="F249" s="172" t="s">
        <v>183</v>
      </c>
      <c r="G249" s="176">
        <v>4</v>
      </c>
      <c r="H249" s="177">
        <v>3</v>
      </c>
      <c r="I249" s="177">
        <v>3</v>
      </c>
      <c r="J249" s="177">
        <v>0</v>
      </c>
      <c r="K249" s="177">
        <v>0</v>
      </c>
      <c r="L249" s="177">
        <v>0</v>
      </c>
      <c r="M249" s="177">
        <v>1</v>
      </c>
      <c r="N249" s="177"/>
      <c r="O249"/>
      <c r="P249"/>
      <c r="Q249"/>
      <c r="R249"/>
      <c r="S249"/>
    </row>
    <row r="250" spans="1:19" ht="27" x14ac:dyDescent="0.25">
      <c r="A250" s="172" t="s">
        <v>822</v>
      </c>
      <c r="B250" s="175" t="s">
        <v>823</v>
      </c>
      <c r="C250" s="172" t="s">
        <v>574</v>
      </c>
      <c r="D250" s="172" t="str">
        <f t="shared" si="4"/>
        <v>CONDURIRI / CHIUTIRI HACIENDA</v>
      </c>
      <c r="E250" s="172" t="s">
        <v>197</v>
      </c>
      <c r="F250" s="172" t="s">
        <v>824</v>
      </c>
      <c r="G250" s="176">
        <v>1</v>
      </c>
      <c r="H250" s="177">
        <v>1</v>
      </c>
      <c r="I250" s="177">
        <v>1</v>
      </c>
      <c r="J250" s="177">
        <v>0</v>
      </c>
      <c r="K250" s="177">
        <v>0</v>
      </c>
      <c r="L250" s="177">
        <v>0</v>
      </c>
      <c r="M250" s="177">
        <v>0</v>
      </c>
      <c r="N250" s="177"/>
      <c r="O250"/>
      <c r="P250"/>
      <c r="Q250"/>
      <c r="R250"/>
      <c r="S250"/>
    </row>
    <row r="251" spans="1:19" ht="27" x14ac:dyDescent="0.25">
      <c r="A251" s="172" t="s">
        <v>825</v>
      </c>
      <c r="B251" s="175" t="s">
        <v>826</v>
      </c>
      <c r="C251" s="172" t="s">
        <v>574</v>
      </c>
      <c r="D251" s="172" t="str">
        <f t="shared" si="4"/>
        <v>ILAVE / CCORPA FLORES</v>
      </c>
      <c r="E251" s="172" t="s">
        <v>176</v>
      </c>
      <c r="F251" s="172" t="s">
        <v>827</v>
      </c>
      <c r="G251" s="176">
        <v>2</v>
      </c>
      <c r="H251" s="177">
        <v>2</v>
      </c>
      <c r="I251" s="177">
        <v>2</v>
      </c>
      <c r="J251" s="177">
        <v>0</v>
      </c>
      <c r="K251" s="177">
        <v>0</v>
      </c>
      <c r="L251" s="177">
        <v>0</v>
      </c>
      <c r="M251" s="177">
        <v>0</v>
      </c>
      <c r="N251" s="177"/>
      <c r="O251"/>
      <c r="P251"/>
      <c r="Q251"/>
      <c r="R251"/>
      <c r="S251"/>
    </row>
    <row r="252" spans="1:19" ht="27" x14ac:dyDescent="0.25">
      <c r="A252" s="172" t="s">
        <v>828</v>
      </c>
      <c r="B252" s="175" t="s">
        <v>829</v>
      </c>
      <c r="C252" s="172" t="s">
        <v>574</v>
      </c>
      <c r="D252" s="172" t="str">
        <f t="shared" si="4"/>
        <v>ILAVE / CALACOTA</v>
      </c>
      <c r="E252" s="172" t="s">
        <v>176</v>
      </c>
      <c r="F252" s="172" t="s">
        <v>390</v>
      </c>
      <c r="G252" s="176">
        <v>4</v>
      </c>
      <c r="H252" s="177">
        <v>4</v>
      </c>
      <c r="I252" s="177">
        <v>4</v>
      </c>
      <c r="J252" s="177">
        <v>0</v>
      </c>
      <c r="K252" s="177">
        <v>0</v>
      </c>
      <c r="L252" s="177">
        <v>0</v>
      </c>
      <c r="M252" s="177">
        <v>0</v>
      </c>
      <c r="N252" s="177"/>
      <c r="O252"/>
      <c r="P252"/>
      <c r="Q252"/>
      <c r="R252"/>
      <c r="S252"/>
    </row>
    <row r="253" spans="1:19" ht="18" x14ac:dyDescent="0.25">
      <c r="A253" s="172" t="s">
        <v>830</v>
      </c>
      <c r="B253" s="175" t="s">
        <v>831</v>
      </c>
      <c r="C253" s="172" t="s">
        <v>574</v>
      </c>
      <c r="D253" s="172" t="str">
        <f t="shared" si="4"/>
        <v>CAPAZO / PATJATA</v>
      </c>
      <c r="E253" s="172" t="s">
        <v>274</v>
      </c>
      <c r="F253" s="172" t="s">
        <v>832</v>
      </c>
      <c r="G253" s="176">
        <v>1</v>
      </c>
      <c r="H253" s="177">
        <v>1</v>
      </c>
      <c r="I253" s="177">
        <v>1</v>
      </c>
      <c r="J253" s="177">
        <v>0</v>
      </c>
      <c r="K253" s="177">
        <v>0</v>
      </c>
      <c r="L253" s="177">
        <v>0</v>
      </c>
      <c r="M253" s="177">
        <v>0</v>
      </c>
      <c r="N253" s="177"/>
      <c r="O253"/>
      <c r="P253"/>
      <c r="Q253"/>
      <c r="R253"/>
      <c r="S253"/>
    </row>
    <row r="254" spans="1:19" ht="27" x14ac:dyDescent="0.25">
      <c r="A254" s="172" t="s">
        <v>833</v>
      </c>
      <c r="B254" s="175" t="s">
        <v>834</v>
      </c>
      <c r="C254" s="172" t="s">
        <v>574</v>
      </c>
      <c r="D254" s="172" t="str">
        <f t="shared" si="4"/>
        <v>PILCUYO / PACCO CUSULLANA</v>
      </c>
      <c r="E254" s="172" t="s">
        <v>183</v>
      </c>
      <c r="F254" s="172" t="s">
        <v>420</v>
      </c>
      <c r="G254" s="176">
        <v>1</v>
      </c>
      <c r="H254" s="177">
        <v>1</v>
      </c>
      <c r="I254" s="177">
        <v>1</v>
      </c>
      <c r="J254" s="177">
        <v>0</v>
      </c>
      <c r="K254" s="177">
        <v>0</v>
      </c>
      <c r="L254" s="177">
        <v>0</v>
      </c>
      <c r="M254" s="177">
        <v>0</v>
      </c>
      <c r="N254" s="177"/>
      <c r="O254"/>
      <c r="P254"/>
      <c r="Q254"/>
      <c r="R254"/>
      <c r="S254"/>
    </row>
    <row r="255" spans="1:19" ht="18" x14ac:dyDescent="0.25">
      <c r="A255" s="172" t="s">
        <v>835</v>
      </c>
      <c r="B255" s="175" t="s">
        <v>836</v>
      </c>
      <c r="C255" s="172" t="s">
        <v>574</v>
      </c>
      <c r="D255" s="172" t="str">
        <f t="shared" si="4"/>
        <v>SANTA ROSA / PROVIDENCIA</v>
      </c>
      <c r="E255" s="172" t="s">
        <v>187</v>
      </c>
      <c r="F255" s="172" t="s">
        <v>423</v>
      </c>
      <c r="G255" s="176">
        <v>3</v>
      </c>
      <c r="H255" s="177">
        <v>2</v>
      </c>
      <c r="I255" s="177">
        <v>2</v>
      </c>
      <c r="J255" s="177">
        <v>0</v>
      </c>
      <c r="K255" s="177">
        <v>1</v>
      </c>
      <c r="L255" s="177">
        <v>0</v>
      </c>
      <c r="M255" s="177">
        <v>0</v>
      </c>
      <c r="N255" s="177"/>
      <c r="O255"/>
      <c r="P255"/>
      <c r="Q255"/>
      <c r="R255"/>
      <c r="S255"/>
    </row>
    <row r="256" spans="1:19" ht="18" x14ac:dyDescent="0.25">
      <c r="A256" s="172" t="s">
        <v>837</v>
      </c>
      <c r="B256" s="175" t="s">
        <v>838</v>
      </c>
      <c r="C256" s="172" t="s">
        <v>574</v>
      </c>
      <c r="D256" s="172" t="str">
        <f t="shared" si="4"/>
        <v>ILAVE / MULLA FACIRI</v>
      </c>
      <c r="E256" s="172" t="s">
        <v>176</v>
      </c>
      <c r="F256" s="172" t="s">
        <v>839</v>
      </c>
      <c r="G256" s="176">
        <v>1</v>
      </c>
      <c r="H256" s="177">
        <v>1</v>
      </c>
      <c r="I256" s="177">
        <v>1</v>
      </c>
      <c r="J256" s="177">
        <v>0</v>
      </c>
      <c r="K256" s="177">
        <v>0</v>
      </c>
      <c r="L256" s="177">
        <v>0</v>
      </c>
      <c r="M256" s="177">
        <v>0</v>
      </c>
      <c r="N256" s="177"/>
      <c r="O256"/>
      <c r="P256"/>
      <c r="Q256"/>
      <c r="R256"/>
      <c r="S256"/>
    </row>
    <row r="257" spans="1:19" ht="27" x14ac:dyDescent="0.25">
      <c r="A257" s="172" t="s">
        <v>840</v>
      </c>
      <c r="B257" s="175" t="s">
        <v>841</v>
      </c>
      <c r="C257" s="172" t="s">
        <v>574</v>
      </c>
      <c r="D257" s="172" t="str">
        <f t="shared" si="4"/>
        <v>PILCUYO / QUISPEMAQUERA</v>
      </c>
      <c r="E257" s="172" t="s">
        <v>183</v>
      </c>
      <c r="F257" s="172" t="s">
        <v>842</v>
      </c>
      <c r="G257" s="176">
        <v>3</v>
      </c>
      <c r="H257" s="177">
        <v>2</v>
      </c>
      <c r="I257" s="177">
        <v>2</v>
      </c>
      <c r="J257" s="177">
        <v>0</v>
      </c>
      <c r="K257" s="177">
        <v>1</v>
      </c>
      <c r="L257" s="177">
        <v>0</v>
      </c>
      <c r="M257" s="177">
        <v>0</v>
      </c>
      <c r="N257" s="177"/>
      <c r="O257"/>
      <c r="P257"/>
      <c r="Q257"/>
      <c r="R257"/>
      <c r="S257"/>
    </row>
    <row r="258" spans="1:19" ht="27" x14ac:dyDescent="0.25">
      <c r="A258" s="172" t="s">
        <v>843</v>
      </c>
      <c r="B258" s="175" t="s">
        <v>844</v>
      </c>
      <c r="C258" s="172" t="s">
        <v>574</v>
      </c>
      <c r="D258" s="172" t="str">
        <f t="shared" si="4"/>
        <v>ILAVE / SAN MIGUEL</v>
      </c>
      <c r="E258" s="172" t="s">
        <v>176</v>
      </c>
      <c r="F258" s="172" t="s">
        <v>191</v>
      </c>
      <c r="G258" s="176">
        <v>44</v>
      </c>
      <c r="H258" s="177">
        <v>36</v>
      </c>
      <c r="I258" s="177">
        <v>34</v>
      </c>
      <c r="J258" s="177">
        <v>2</v>
      </c>
      <c r="K258" s="177">
        <v>1</v>
      </c>
      <c r="L258" s="177">
        <v>0</v>
      </c>
      <c r="M258" s="177">
        <v>7</v>
      </c>
      <c r="N258" s="177"/>
      <c r="O258"/>
      <c r="P258"/>
      <c r="Q258"/>
      <c r="R258"/>
      <c r="S258"/>
    </row>
    <row r="259" spans="1:19" ht="27" x14ac:dyDescent="0.25">
      <c r="A259" s="172" t="s">
        <v>845</v>
      </c>
      <c r="B259" s="175">
        <v>71543</v>
      </c>
      <c r="C259" s="172" t="s">
        <v>574</v>
      </c>
      <c r="D259" s="172" t="str">
        <f t="shared" si="4"/>
        <v>CAPAZO / TUPALA HACIENDA</v>
      </c>
      <c r="E259" s="172" t="s">
        <v>274</v>
      </c>
      <c r="F259" s="172" t="s">
        <v>519</v>
      </c>
      <c r="G259" s="176">
        <v>5</v>
      </c>
      <c r="H259" s="177">
        <v>4</v>
      </c>
      <c r="I259" s="177">
        <v>4</v>
      </c>
      <c r="J259" s="177">
        <v>0</v>
      </c>
      <c r="K259" s="177">
        <v>0</v>
      </c>
      <c r="L259" s="177">
        <v>0</v>
      </c>
      <c r="M259" s="177">
        <v>1</v>
      </c>
      <c r="N259" s="177"/>
      <c r="O259"/>
      <c r="P259"/>
      <c r="Q259"/>
      <c r="R259"/>
      <c r="S259"/>
    </row>
    <row r="260" spans="1:19" ht="27" x14ac:dyDescent="0.25">
      <c r="A260" s="172" t="s">
        <v>845</v>
      </c>
      <c r="B260" s="175" t="s">
        <v>846</v>
      </c>
      <c r="C260" s="172" t="s">
        <v>574</v>
      </c>
      <c r="D260" s="172" t="str">
        <f t="shared" si="4"/>
        <v>CAPAZO / SAN SALVADOR TIRACCOLLO</v>
      </c>
      <c r="E260" s="172" t="s">
        <v>274</v>
      </c>
      <c r="F260" s="172" t="s">
        <v>847</v>
      </c>
      <c r="G260" s="176">
        <v>0</v>
      </c>
      <c r="H260" s="177">
        <v>0</v>
      </c>
      <c r="I260" s="177">
        <v>0</v>
      </c>
      <c r="J260" s="177">
        <v>0</v>
      </c>
      <c r="K260" s="177">
        <v>0</v>
      </c>
      <c r="L260" s="177">
        <v>0</v>
      </c>
      <c r="M260" s="177">
        <v>0</v>
      </c>
      <c r="N260" s="177"/>
      <c r="O260"/>
      <c r="P260"/>
      <c r="Q260"/>
      <c r="R260"/>
      <c r="S260"/>
    </row>
    <row r="261" spans="1:19" ht="18" x14ac:dyDescent="0.25">
      <c r="A261" s="172" t="s">
        <v>848</v>
      </c>
      <c r="B261" s="175" t="s">
        <v>849</v>
      </c>
      <c r="C261" s="172" t="s">
        <v>574</v>
      </c>
      <c r="D261" s="172" t="str">
        <f t="shared" si="4"/>
        <v>ILAVE / PAMAYA</v>
      </c>
      <c r="E261" s="172" t="s">
        <v>176</v>
      </c>
      <c r="F261" s="172" t="s">
        <v>850</v>
      </c>
      <c r="G261" s="176">
        <v>3</v>
      </c>
      <c r="H261" s="177">
        <v>3</v>
      </c>
      <c r="I261" s="177">
        <v>3</v>
      </c>
      <c r="J261" s="177">
        <v>0</v>
      </c>
      <c r="K261" s="177">
        <v>0</v>
      </c>
      <c r="L261" s="177">
        <v>0</v>
      </c>
      <c r="M261" s="177">
        <v>0</v>
      </c>
      <c r="N261" s="177"/>
      <c r="O261"/>
      <c r="P261"/>
      <c r="Q261"/>
      <c r="R261"/>
      <c r="S261"/>
    </row>
    <row r="262" spans="1:19" ht="18" x14ac:dyDescent="0.25">
      <c r="A262" s="172" t="s">
        <v>851</v>
      </c>
      <c r="B262" s="175" t="s">
        <v>852</v>
      </c>
      <c r="C262" s="172" t="s">
        <v>574</v>
      </c>
      <c r="D262" s="172" t="str">
        <f t="shared" si="4"/>
        <v>CONDURIRI / SICUNI KAMANI</v>
      </c>
      <c r="E262" s="172" t="s">
        <v>197</v>
      </c>
      <c r="F262" s="172" t="s">
        <v>853</v>
      </c>
      <c r="G262" s="176">
        <v>1</v>
      </c>
      <c r="H262" s="177">
        <v>1</v>
      </c>
      <c r="I262" s="177">
        <v>1</v>
      </c>
      <c r="J262" s="177">
        <v>0</v>
      </c>
      <c r="K262" s="177">
        <v>0</v>
      </c>
      <c r="L262" s="177">
        <v>0</v>
      </c>
      <c r="M262" s="177">
        <v>0</v>
      </c>
      <c r="N262" s="177"/>
      <c r="O262"/>
      <c r="P262"/>
      <c r="Q262"/>
      <c r="R262"/>
      <c r="S262"/>
    </row>
    <row r="263" spans="1:19" ht="18" x14ac:dyDescent="0.25">
      <c r="A263" s="172" t="s">
        <v>854</v>
      </c>
      <c r="B263" s="175" t="s">
        <v>855</v>
      </c>
      <c r="C263" s="172" t="s">
        <v>574</v>
      </c>
      <c r="D263" s="172" t="str">
        <f t="shared" si="4"/>
        <v>ILAVE / BALSABE</v>
      </c>
      <c r="E263" s="172" t="s">
        <v>176</v>
      </c>
      <c r="F263" s="172" t="s">
        <v>856</v>
      </c>
      <c r="G263" s="176">
        <v>10</v>
      </c>
      <c r="H263" s="177">
        <v>7</v>
      </c>
      <c r="I263" s="177">
        <v>4</v>
      </c>
      <c r="J263" s="177">
        <v>3</v>
      </c>
      <c r="K263" s="177">
        <v>2</v>
      </c>
      <c r="L263" s="177">
        <v>0</v>
      </c>
      <c r="M263" s="177">
        <v>1</v>
      </c>
      <c r="N263" s="177"/>
      <c r="O263"/>
      <c r="P263"/>
      <c r="Q263"/>
      <c r="R263"/>
      <c r="S263"/>
    </row>
    <row r="264" spans="1:19" ht="18" x14ac:dyDescent="0.25">
      <c r="A264" s="172" t="s">
        <v>857</v>
      </c>
      <c r="B264" s="175" t="s">
        <v>249</v>
      </c>
      <c r="C264" s="172" t="s">
        <v>858</v>
      </c>
      <c r="D264" s="172" t="str">
        <f>CONCATENATE(E264," / ",F264)</f>
        <v>PILCUYO / ACCASO</v>
      </c>
      <c r="E264" s="172" t="s">
        <v>183</v>
      </c>
      <c r="F264" s="172" t="s">
        <v>249</v>
      </c>
      <c r="G264" s="176">
        <v>9</v>
      </c>
      <c r="H264" s="177">
        <v>8</v>
      </c>
      <c r="I264" s="177">
        <v>6</v>
      </c>
      <c r="J264" s="177">
        <v>2</v>
      </c>
      <c r="K264" s="177">
        <v>0</v>
      </c>
      <c r="L264" s="177">
        <v>0</v>
      </c>
      <c r="M264" s="177">
        <v>1</v>
      </c>
      <c r="N264" s="177">
        <v>0</v>
      </c>
      <c r="O264"/>
      <c r="P264"/>
      <c r="Q264"/>
      <c r="R264"/>
      <c r="S264"/>
    </row>
    <row r="265" spans="1:19" ht="27" x14ac:dyDescent="0.25">
      <c r="A265" s="172" t="s">
        <v>859</v>
      </c>
      <c r="B265" s="175" t="s">
        <v>860</v>
      </c>
      <c r="C265" s="172" t="s">
        <v>858</v>
      </c>
      <c r="D265" s="172" t="str">
        <f t="shared" ref="D265:D296" si="5">CONCATENATE(E265," / ",F265)</f>
        <v>ILAVE / CHUCARAYA</v>
      </c>
      <c r="E265" s="172" t="s">
        <v>176</v>
      </c>
      <c r="F265" s="172" t="s">
        <v>240</v>
      </c>
      <c r="G265" s="176">
        <v>10</v>
      </c>
      <c r="H265" s="177">
        <v>9</v>
      </c>
      <c r="I265" s="177">
        <v>8</v>
      </c>
      <c r="J265" s="177">
        <v>1</v>
      </c>
      <c r="K265" s="177">
        <v>0</v>
      </c>
      <c r="L265" s="177">
        <v>0</v>
      </c>
      <c r="M265" s="177">
        <v>1</v>
      </c>
      <c r="N265" s="177">
        <v>0</v>
      </c>
      <c r="O265"/>
      <c r="P265"/>
      <c r="Q265"/>
      <c r="R265"/>
      <c r="S265"/>
    </row>
    <row r="266" spans="1:19" ht="18" x14ac:dyDescent="0.25">
      <c r="A266" s="172" t="s">
        <v>861</v>
      </c>
      <c r="B266" s="175" t="s">
        <v>862</v>
      </c>
      <c r="C266" s="172" t="s">
        <v>858</v>
      </c>
      <c r="D266" s="172" t="str">
        <f t="shared" si="5"/>
        <v>ILAVE / CANGALLE</v>
      </c>
      <c r="E266" s="172" t="s">
        <v>176</v>
      </c>
      <c r="F266" s="172" t="s">
        <v>592</v>
      </c>
      <c r="G266" s="176">
        <v>9</v>
      </c>
      <c r="H266" s="177">
        <v>8</v>
      </c>
      <c r="I266" s="177">
        <v>7</v>
      </c>
      <c r="J266" s="177">
        <v>1</v>
      </c>
      <c r="K266" s="177">
        <v>0</v>
      </c>
      <c r="L266" s="177">
        <v>0</v>
      </c>
      <c r="M266" s="177">
        <v>1</v>
      </c>
      <c r="N266" s="177">
        <v>0</v>
      </c>
      <c r="O266"/>
      <c r="P266"/>
      <c r="Q266"/>
      <c r="R266"/>
      <c r="S266"/>
    </row>
    <row r="267" spans="1:19" ht="18" x14ac:dyDescent="0.25">
      <c r="A267" s="172" t="s">
        <v>863</v>
      </c>
      <c r="B267" s="175" t="s">
        <v>275</v>
      </c>
      <c r="C267" s="172" t="s">
        <v>858</v>
      </c>
      <c r="D267" s="172" t="str">
        <f t="shared" si="5"/>
        <v>CAPAZO / CAPASO</v>
      </c>
      <c r="E267" s="172" t="s">
        <v>274</v>
      </c>
      <c r="F267" s="172" t="s">
        <v>275</v>
      </c>
      <c r="G267" s="176">
        <v>9</v>
      </c>
      <c r="H267" s="177">
        <v>8</v>
      </c>
      <c r="I267" s="177">
        <v>6</v>
      </c>
      <c r="J267" s="177">
        <v>2</v>
      </c>
      <c r="K267" s="177">
        <v>0</v>
      </c>
      <c r="L267" s="177">
        <v>0</v>
      </c>
      <c r="M267" s="177">
        <v>1</v>
      </c>
      <c r="N267" s="177">
        <v>0</v>
      </c>
      <c r="O267"/>
      <c r="P267"/>
      <c r="Q267"/>
      <c r="R267"/>
      <c r="S267"/>
    </row>
    <row r="268" spans="1:19" ht="27" x14ac:dyDescent="0.25">
      <c r="A268" s="172" t="s">
        <v>864</v>
      </c>
      <c r="B268" s="175" t="s">
        <v>865</v>
      </c>
      <c r="C268" s="172" t="s">
        <v>858</v>
      </c>
      <c r="D268" s="172" t="str">
        <f t="shared" si="5"/>
        <v>ILAVE / PHARATA COPANI</v>
      </c>
      <c r="E268" s="172" t="s">
        <v>176</v>
      </c>
      <c r="F268" s="172" t="s">
        <v>290</v>
      </c>
      <c r="G268" s="176">
        <v>11</v>
      </c>
      <c r="H268" s="177">
        <v>8</v>
      </c>
      <c r="I268" s="177">
        <v>6</v>
      </c>
      <c r="J268" s="177">
        <v>2</v>
      </c>
      <c r="K268" s="177">
        <v>2</v>
      </c>
      <c r="L268" s="177">
        <v>0</v>
      </c>
      <c r="M268" s="177">
        <v>1</v>
      </c>
      <c r="N268" s="177">
        <v>0</v>
      </c>
      <c r="O268"/>
      <c r="P268"/>
      <c r="Q268"/>
      <c r="R268"/>
      <c r="S268"/>
    </row>
    <row r="269" spans="1:19" ht="18" x14ac:dyDescent="0.25">
      <c r="A269" s="172" t="s">
        <v>866</v>
      </c>
      <c r="B269" s="175" t="s">
        <v>867</v>
      </c>
      <c r="C269" s="172" t="s">
        <v>858</v>
      </c>
      <c r="D269" s="172" t="str">
        <f t="shared" si="5"/>
        <v>PILCUYO / 24 DE NOVIEMBRE</v>
      </c>
      <c r="E269" s="172" t="s">
        <v>183</v>
      </c>
      <c r="F269" s="172" t="s">
        <v>868</v>
      </c>
      <c r="G269" s="176">
        <v>23</v>
      </c>
      <c r="H269" s="177">
        <v>16</v>
      </c>
      <c r="I269" s="177">
        <v>12</v>
      </c>
      <c r="J269" s="177">
        <v>4</v>
      </c>
      <c r="K269" s="177">
        <v>1</v>
      </c>
      <c r="L269" s="177">
        <v>1</v>
      </c>
      <c r="M269" s="177">
        <v>5</v>
      </c>
      <c r="N269" s="177">
        <v>0</v>
      </c>
      <c r="O269"/>
      <c r="P269"/>
      <c r="Q269"/>
      <c r="R269"/>
      <c r="S269"/>
    </row>
    <row r="270" spans="1:19" ht="18" x14ac:dyDescent="0.25">
      <c r="A270" s="172" t="s">
        <v>869</v>
      </c>
      <c r="B270" s="175" t="s">
        <v>226</v>
      </c>
      <c r="C270" s="172" t="s">
        <v>858</v>
      </c>
      <c r="D270" s="172" t="str">
        <f t="shared" si="5"/>
        <v>ILAVE / CHIJICHAYA</v>
      </c>
      <c r="E270" s="172" t="s">
        <v>176</v>
      </c>
      <c r="F270" s="172" t="s">
        <v>226</v>
      </c>
      <c r="G270" s="176">
        <v>9</v>
      </c>
      <c r="H270" s="177">
        <v>8</v>
      </c>
      <c r="I270" s="177">
        <v>6</v>
      </c>
      <c r="J270" s="177">
        <v>2</v>
      </c>
      <c r="K270" s="177">
        <v>0</v>
      </c>
      <c r="L270" s="177">
        <v>0</v>
      </c>
      <c r="M270" s="177">
        <v>1</v>
      </c>
      <c r="N270" s="177">
        <v>0</v>
      </c>
      <c r="O270"/>
      <c r="P270"/>
      <c r="Q270"/>
      <c r="R270"/>
      <c r="S270"/>
    </row>
    <row r="271" spans="1:19" ht="27" x14ac:dyDescent="0.25">
      <c r="A271" s="172" t="s">
        <v>870</v>
      </c>
      <c r="B271" s="175" t="s">
        <v>871</v>
      </c>
      <c r="C271" s="172" t="s">
        <v>858</v>
      </c>
      <c r="D271" s="172" t="str">
        <f t="shared" si="5"/>
        <v>ILAVE / JACHOCCO HUARACCO</v>
      </c>
      <c r="E271" s="172" t="s">
        <v>176</v>
      </c>
      <c r="F271" s="172" t="s">
        <v>305</v>
      </c>
      <c r="G271" s="176">
        <v>26</v>
      </c>
      <c r="H271" s="177">
        <v>21</v>
      </c>
      <c r="I271" s="177">
        <v>14</v>
      </c>
      <c r="J271" s="177">
        <v>7</v>
      </c>
      <c r="K271" s="177">
        <v>0</v>
      </c>
      <c r="L271" s="177">
        <v>1</v>
      </c>
      <c r="M271" s="177">
        <v>2</v>
      </c>
      <c r="N271" s="177">
        <v>2</v>
      </c>
      <c r="O271"/>
      <c r="P271"/>
      <c r="Q271"/>
      <c r="R271"/>
      <c r="S271"/>
    </row>
    <row r="272" spans="1:19" ht="27" x14ac:dyDescent="0.25">
      <c r="A272" s="172" t="s">
        <v>872</v>
      </c>
      <c r="B272" s="175" t="s">
        <v>873</v>
      </c>
      <c r="C272" s="172" t="s">
        <v>858</v>
      </c>
      <c r="D272" s="172" t="str">
        <f t="shared" si="5"/>
        <v>ILAVE / YACANGO CENTRAL</v>
      </c>
      <c r="E272" s="172" t="s">
        <v>176</v>
      </c>
      <c r="F272" s="172" t="s">
        <v>589</v>
      </c>
      <c r="G272" s="176">
        <v>10</v>
      </c>
      <c r="H272" s="177">
        <v>8</v>
      </c>
      <c r="I272" s="177">
        <v>7</v>
      </c>
      <c r="J272" s="177">
        <v>1</v>
      </c>
      <c r="K272" s="177">
        <v>0</v>
      </c>
      <c r="L272" s="177">
        <v>1</v>
      </c>
      <c r="M272" s="177">
        <v>1</v>
      </c>
      <c r="N272" s="177">
        <v>0</v>
      </c>
      <c r="O272"/>
      <c r="P272"/>
      <c r="Q272"/>
      <c r="R272"/>
      <c r="S272"/>
    </row>
    <row r="273" spans="1:19" ht="18" x14ac:dyDescent="0.25">
      <c r="A273" s="172" t="s">
        <v>874</v>
      </c>
      <c r="B273" s="175" t="s">
        <v>875</v>
      </c>
      <c r="C273" s="172" t="s">
        <v>858</v>
      </c>
      <c r="D273" s="172" t="str">
        <f t="shared" si="5"/>
        <v>ILAVE / CAMECACHI</v>
      </c>
      <c r="E273" s="172" t="s">
        <v>176</v>
      </c>
      <c r="F273" s="172" t="s">
        <v>231</v>
      </c>
      <c r="G273" s="176">
        <v>35</v>
      </c>
      <c r="H273" s="177">
        <v>26</v>
      </c>
      <c r="I273" s="177">
        <v>21</v>
      </c>
      <c r="J273" s="177">
        <v>5</v>
      </c>
      <c r="K273" s="177">
        <v>1</v>
      </c>
      <c r="L273" s="177">
        <v>2</v>
      </c>
      <c r="M273" s="177">
        <v>3</v>
      </c>
      <c r="N273" s="177">
        <v>3</v>
      </c>
      <c r="O273"/>
      <c r="P273"/>
      <c r="Q273"/>
      <c r="R273"/>
      <c r="S273"/>
    </row>
    <row r="274" spans="1:19" ht="18" x14ac:dyDescent="0.25">
      <c r="A274" s="172" t="s">
        <v>876</v>
      </c>
      <c r="B274" s="175" t="s">
        <v>877</v>
      </c>
      <c r="C274" s="172" t="s">
        <v>858</v>
      </c>
      <c r="D274" s="172" t="str">
        <f t="shared" si="5"/>
        <v>ILAVE / CHIJUYO</v>
      </c>
      <c r="E274" s="172" t="s">
        <v>176</v>
      </c>
      <c r="F274" s="172" t="s">
        <v>878</v>
      </c>
      <c r="G274" s="176">
        <v>10</v>
      </c>
      <c r="H274" s="177">
        <v>8</v>
      </c>
      <c r="I274" s="177">
        <v>6</v>
      </c>
      <c r="J274" s="177">
        <v>2</v>
      </c>
      <c r="K274" s="177">
        <v>0</v>
      </c>
      <c r="L274" s="177">
        <v>1</v>
      </c>
      <c r="M274" s="177">
        <v>1</v>
      </c>
      <c r="N274" s="177">
        <v>0</v>
      </c>
      <c r="O274"/>
      <c r="P274"/>
      <c r="Q274"/>
      <c r="R274"/>
      <c r="S274"/>
    </row>
    <row r="275" spans="1:19" ht="18" x14ac:dyDescent="0.25">
      <c r="A275" s="172" t="s">
        <v>879</v>
      </c>
      <c r="B275" s="175" t="s">
        <v>158</v>
      </c>
      <c r="C275" s="172" t="s">
        <v>858</v>
      </c>
      <c r="D275" s="172" t="str">
        <f t="shared" si="5"/>
        <v>ILAVE / SAN MIGUEL</v>
      </c>
      <c r="E275" s="172" t="s">
        <v>176</v>
      </c>
      <c r="F275" s="172" t="s">
        <v>191</v>
      </c>
      <c r="G275" s="176">
        <v>114</v>
      </c>
      <c r="H275" s="177">
        <v>88</v>
      </c>
      <c r="I275" s="177">
        <v>78</v>
      </c>
      <c r="J275" s="177">
        <v>10</v>
      </c>
      <c r="K275" s="177">
        <v>4</v>
      </c>
      <c r="L275" s="177">
        <v>8</v>
      </c>
      <c r="M275" s="177">
        <v>14</v>
      </c>
      <c r="N275" s="177">
        <v>0</v>
      </c>
      <c r="O275"/>
      <c r="P275"/>
      <c r="Q275"/>
      <c r="R275"/>
      <c r="S275"/>
    </row>
    <row r="276" spans="1:19" ht="18" x14ac:dyDescent="0.25">
      <c r="A276" s="172" t="s">
        <v>880</v>
      </c>
      <c r="B276" s="175" t="s">
        <v>881</v>
      </c>
      <c r="C276" s="172" t="s">
        <v>858</v>
      </c>
      <c r="D276" s="172" t="str">
        <f t="shared" si="5"/>
        <v>SANTA ROSA / MAZO CRUZ</v>
      </c>
      <c r="E276" s="172" t="s">
        <v>187</v>
      </c>
      <c r="F276" s="172" t="s">
        <v>882</v>
      </c>
      <c r="G276" s="176">
        <v>31</v>
      </c>
      <c r="H276" s="177">
        <v>23</v>
      </c>
      <c r="I276" s="177">
        <v>9</v>
      </c>
      <c r="J276" s="177">
        <v>14</v>
      </c>
      <c r="K276" s="177">
        <v>1</v>
      </c>
      <c r="L276" s="177">
        <v>1</v>
      </c>
      <c r="M276" s="177">
        <v>3</v>
      </c>
      <c r="N276" s="177">
        <v>3</v>
      </c>
      <c r="O276"/>
      <c r="P276"/>
      <c r="Q276"/>
      <c r="R276"/>
      <c r="S276"/>
    </row>
    <row r="277" spans="1:19" ht="18" x14ac:dyDescent="0.25">
      <c r="A277" s="172" t="s">
        <v>883</v>
      </c>
      <c r="B277" s="175" t="s">
        <v>884</v>
      </c>
      <c r="C277" s="172" t="s">
        <v>858</v>
      </c>
      <c r="D277" s="172" t="str">
        <f t="shared" si="5"/>
        <v>PILCUYO / CHIPANA</v>
      </c>
      <c r="E277" s="172" t="s">
        <v>183</v>
      </c>
      <c r="F277" s="172" t="s">
        <v>212</v>
      </c>
      <c r="G277" s="176">
        <v>16</v>
      </c>
      <c r="H277" s="177">
        <v>11</v>
      </c>
      <c r="I277" s="177">
        <v>9</v>
      </c>
      <c r="J277" s="177">
        <v>2</v>
      </c>
      <c r="K277" s="177">
        <v>0</v>
      </c>
      <c r="L277" s="177">
        <v>1</v>
      </c>
      <c r="M277" s="177">
        <v>4</v>
      </c>
      <c r="N277" s="177">
        <v>0</v>
      </c>
      <c r="O277"/>
      <c r="P277"/>
      <c r="Q277"/>
      <c r="R277"/>
      <c r="S277"/>
    </row>
    <row r="278" spans="1:19" ht="18" x14ac:dyDescent="0.25">
      <c r="A278" s="172" t="s">
        <v>885</v>
      </c>
      <c r="B278" s="175" t="s">
        <v>886</v>
      </c>
      <c r="C278" s="172" t="s">
        <v>858</v>
      </c>
      <c r="D278" s="172" t="str">
        <f t="shared" si="5"/>
        <v>ILAVE / ROSACANI</v>
      </c>
      <c r="E278" s="172" t="s">
        <v>176</v>
      </c>
      <c r="F278" s="172" t="s">
        <v>316</v>
      </c>
      <c r="G278" s="176">
        <v>10</v>
      </c>
      <c r="H278" s="177">
        <v>8</v>
      </c>
      <c r="I278" s="177">
        <v>7</v>
      </c>
      <c r="J278" s="177">
        <v>1</v>
      </c>
      <c r="K278" s="177">
        <v>0</v>
      </c>
      <c r="L278" s="177">
        <v>1</v>
      </c>
      <c r="M278" s="177">
        <v>1</v>
      </c>
      <c r="N278" s="177">
        <v>0</v>
      </c>
      <c r="O278"/>
      <c r="P278"/>
      <c r="Q278"/>
      <c r="R278"/>
      <c r="S278"/>
    </row>
    <row r="279" spans="1:19" ht="27" x14ac:dyDescent="0.25">
      <c r="A279" s="172" t="s">
        <v>887</v>
      </c>
      <c r="B279" s="175" t="s">
        <v>888</v>
      </c>
      <c r="C279" s="172" t="s">
        <v>858</v>
      </c>
      <c r="D279" s="172" t="str">
        <f t="shared" si="5"/>
        <v>PILCUYO / MAQUERCOTA</v>
      </c>
      <c r="E279" s="172" t="s">
        <v>183</v>
      </c>
      <c r="F279" s="172" t="s">
        <v>234</v>
      </c>
      <c r="G279" s="176">
        <v>9</v>
      </c>
      <c r="H279" s="177">
        <v>8</v>
      </c>
      <c r="I279" s="177">
        <v>5</v>
      </c>
      <c r="J279" s="177">
        <v>3</v>
      </c>
      <c r="K279" s="177">
        <v>0</v>
      </c>
      <c r="L279" s="177">
        <v>0</v>
      </c>
      <c r="M279" s="177">
        <v>1</v>
      </c>
      <c r="N279" s="177">
        <v>0</v>
      </c>
      <c r="O279"/>
      <c r="P279"/>
      <c r="Q279"/>
      <c r="R279"/>
      <c r="S279"/>
    </row>
    <row r="280" spans="1:19" ht="18" x14ac:dyDescent="0.25">
      <c r="A280" s="172" t="s">
        <v>889</v>
      </c>
      <c r="B280" s="175" t="s">
        <v>890</v>
      </c>
      <c r="C280" s="172" t="s">
        <v>858</v>
      </c>
      <c r="D280" s="172" t="str">
        <f t="shared" si="5"/>
        <v>ILAVE / CALLATA</v>
      </c>
      <c r="E280" s="172" t="s">
        <v>176</v>
      </c>
      <c r="F280" s="172" t="s">
        <v>268</v>
      </c>
      <c r="G280" s="176">
        <v>18</v>
      </c>
      <c r="H280" s="177">
        <v>14</v>
      </c>
      <c r="I280" s="177">
        <v>9</v>
      </c>
      <c r="J280" s="177">
        <v>5</v>
      </c>
      <c r="K280" s="177">
        <v>0</v>
      </c>
      <c r="L280" s="177">
        <v>1</v>
      </c>
      <c r="M280" s="177">
        <v>1</v>
      </c>
      <c r="N280" s="177">
        <v>2</v>
      </c>
      <c r="O280"/>
      <c r="P280"/>
      <c r="Q280"/>
      <c r="R280"/>
      <c r="S280"/>
    </row>
    <row r="281" spans="1:19" ht="27" x14ac:dyDescent="0.25">
      <c r="A281" s="172" t="s">
        <v>891</v>
      </c>
      <c r="B281" s="175" t="s">
        <v>892</v>
      </c>
      <c r="C281" s="172" t="s">
        <v>858</v>
      </c>
      <c r="D281" s="172" t="str">
        <f t="shared" si="5"/>
        <v>PILCUYO / CACHI PUCARA</v>
      </c>
      <c r="E281" s="172" t="s">
        <v>183</v>
      </c>
      <c r="F281" s="172" t="s">
        <v>893</v>
      </c>
      <c r="G281" s="176">
        <v>9</v>
      </c>
      <c r="H281" s="177">
        <v>8</v>
      </c>
      <c r="I281" s="177">
        <v>6</v>
      </c>
      <c r="J281" s="177">
        <v>2</v>
      </c>
      <c r="K281" s="177">
        <v>0</v>
      </c>
      <c r="L281" s="177">
        <v>0</v>
      </c>
      <c r="M281" s="177">
        <v>1</v>
      </c>
      <c r="N281" s="177">
        <v>0</v>
      </c>
      <c r="O281"/>
      <c r="P281"/>
      <c r="Q281"/>
      <c r="R281"/>
      <c r="S281"/>
    </row>
    <row r="282" spans="1:19" ht="18" x14ac:dyDescent="0.25">
      <c r="A282" s="172" t="s">
        <v>894</v>
      </c>
      <c r="B282" s="175" t="s">
        <v>895</v>
      </c>
      <c r="C282" s="172" t="s">
        <v>858</v>
      </c>
      <c r="D282" s="172" t="str">
        <f t="shared" si="5"/>
        <v>PILCUYO / INCAPIURA</v>
      </c>
      <c r="E282" s="172" t="s">
        <v>183</v>
      </c>
      <c r="F282" s="172" t="s">
        <v>896</v>
      </c>
      <c r="G282" s="176">
        <v>30</v>
      </c>
      <c r="H282" s="177">
        <v>24</v>
      </c>
      <c r="I282" s="177">
        <v>12</v>
      </c>
      <c r="J282" s="177">
        <v>12</v>
      </c>
      <c r="K282" s="177">
        <v>0</v>
      </c>
      <c r="L282" s="177">
        <v>1</v>
      </c>
      <c r="M282" s="177">
        <v>3</v>
      </c>
      <c r="N282" s="177">
        <v>2</v>
      </c>
      <c r="O282"/>
      <c r="P282"/>
      <c r="Q282"/>
      <c r="R282"/>
      <c r="S282"/>
    </row>
    <row r="283" spans="1:19" ht="18" x14ac:dyDescent="0.25">
      <c r="A283" s="172" t="s">
        <v>897</v>
      </c>
      <c r="B283" s="175" t="s">
        <v>898</v>
      </c>
      <c r="C283" s="172" t="s">
        <v>858</v>
      </c>
      <c r="D283" s="172" t="str">
        <f t="shared" si="5"/>
        <v>PILCUYO / HUAYLLATA</v>
      </c>
      <c r="E283" s="172" t="s">
        <v>183</v>
      </c>
      <c r="F283" s="172" t="s">
        <v>417</v>
      </c>
      <c r="G283" s="176">
        <v>12</v>
      </c>
      <c r="H283" s="177">
        <v>10</v>
      </c>
      <c r="I283" s="177">
        <v>8</v>
      </c>
      <c r="J283" s="177">
        <v>2</v>
      </c>
      <c r="K283" s="177">
        <v>1</v>
      </c>
      <c r="L283" s="177">
        <v>0</v>
      </c>
      <c r="M283" s="177">
        <v>1</v>
      </c>
      <c r="N283" s="177">
        <v>0</v>
      </c>
      <c r="O283"/>
      <c r="P283"/>
      <c r="Q283"/>
      <c r="R283"/>
      <c r="S283"/>
    </row>
    <row r="284" spans="1:19" ht="27" x14ac:dyDescent="0.25">
      <c r="A284" s="172" t="s">
        <v>899</v>
      </c>
      <c r="B284" s="175" t="s">
        <v>900</v>
      </c>
      <c r="C284" s="172" t="s">
        <v>858</v>
      </c>
      <c r="D284" s="172" t="str">
        <f t="shared" si="5"/>
        <v>ILAVE / SANTA BARBARA</v>
      </c>
      <c r="E284" s="172" t="s">
        <v>176</v>
      </c>
      <c r="F284" s="172" t="s">
        <v>258</v>
      </c>
      <c r="G284" s="176">
        <v>135</v>
      </c>
      <c r="H284" s="177">
        <v>102</v>
      </c>
      <c r="I284" s="177">
        <v>89</v>
      </c>
      <c r="J284" s="177">
        <v>13</v>
      </c>
      <c r="K284" s="177">
        <v>11</v>
      </c>
      <c r="L284" s="177">
        <v>8</v>
      </c>
      <c r="M284" s="177">
        <v>14</v>
      </c>
      <c r="N284" s="177">
        <v>0</v>
      </c>
      <c r="O284"/>
      <c r="P284"/>
      <c r="Q284"/>
      <c r="R284"/>
      <c r="S284"/>
    </row>
    <row r="285" spans="1:19" ht="27" x14ac:dyDescent="0.25">
      <c r="A285" s="172" t="s">
        <v>901</v>
      </c>
      <c r="B285" s="175" t="s">
        <v>902</v>
      </c>
      <c r="C285" s="172" t="s">
        <v>858</v>
      </c>
      <c r="D285" s="172" t="str">
        <f t="shared" si="5"/>
        <v>ILAVE / SANTA ROSA DE HUAYLLATA</v>
      </c>
      <c r="E285" s="172" t="s">
        <v>176</v>
      </c>
      <c r="F285" s="172" t="s">
        <v>384</v>
      </c>
      <c r="G285" s="176">
        <v>9</v>
      </c>
      <c r="H285" s="177">
        <v>8</v>
      </c>
      <c r="I285" s="177">
        <v>7</v>
      </c>
      <c r="J285" s="177">
        <v>1</v>
      </c>
      <c r="K285" s="177">
        <v>0</v>
      </c>
      <c r="L285" s="177">
        <v>0</v>
      </c>
      <c r="M285" s="177">
        <v>1</v>
      </c>
      <c r="N285" s="177">
        <v>0</v>
      </c>
      <c r="O285"/>
      <c r="P285"/>
      <c r="Q285"/>
      <c r="R285"/>
      <c r="S285"/>
    </row>
    <row r="286" spans="1:19" ht="27" x14ac:dyDescent="0.25">
      <c r="A286" s="172" t="s">
        <v>903</v>
      </c>
      <c r="B286" s="175" t="s">
        <v>904</v>
      </c>
      <c r="C286" s="172" t="s">
        <v>858</v>
      </c>
      <c r="D286" s="172" t="str">
        <f t="shared" si="5"/>
        <v>ILAVE / JOSE CARLOS MARIATEGUI</v>
      </c>
      <c r="E286" s="172" t="s">
        <v>176</v>
      </c>
      <c r="F286" s="172" t="s">
        <v>158</v>
      </c>
      <c r="G286" s="176">
        <v>11</v>
      </c>
      <c r="H286" s="177">
        <v>10</v>
      </c>
      <c r="I286" s="177">
        <v>5</v>
      </c>
      <c r="J286" s="177">
        <v>5</v>
      </c>
      <c r="K286" s="177">
        <v>0</v>
      </c>
      <c r="L286" s="177">
        <v>1</v>
      </c>
      <c r="M286" s="177">
        <v>0</v>
      </c>
      <c r="N286" s="177">
        <v>0</v>
      </c>
    </row>
    <row r="287" spans="1:19" ht="27" x14ac:dyDescent="0.25">
      <c r="A287" s="172" t="s">
        <v>905</v>
      </c>
      <c r="B287" s="175" t="s">
        <v>906</v>
      </c>
      <c r="C287" s="172" t="s">
        <v>858</v>
      </c>
      <c r="D287" s="172" t="str">
        <f t="shared" si="5"/>
        <v>ILAVE / BELLAVISTA</v>
      </c>
      <c r="E287" s="172" t="s">
        <v>176</v>
      </c>
      <c r="F287" s="172" t="s">
        <v>181</v>
      </c>
      <c r="G287" s="176">
        <v>72</v>
      </c>
      <c r="H287" s="177">
        <v>55</v>
      </c>
      <c r="I287" s="177">
        <v>41</v>
      </c>
      <c r="J287" s="177">
        <v>14</v>
      </c>
      <c r="K287" s="177">
        <v>3</v>
      </c>
      <c r="L287" s="177">
        <v>4</v>
      </c>
      <c r="M287" s="177">
        <v>10</v>
      </c>
      <c r="N287" s="177">
        <v>0</v>
      </c>
    </row>
    <row r="288" spans="1:19" ht="18" x14ac:dyDescent="0.25">
      <c r="A288" s="172" t="s">
        <v>907</v>
      </c>
      <c r="B288" s="175" t="s">
        <v>423</v>
      </c>
      <c r="C288" s="172" t="s">
        <v>858</v>
      </c>
      <c r="D288" s="172" t="str">
        <f t="shared" si="5"/>
        <v>SANTA ROSA / AJIPINCUCHO</v>
      </c>
      <c r="E288" s="172" t="s">
        <v>187</v>
      </c>
      <c r="F288" s="172" t="s">
        <v>908</v>
      </c>
      <c r="G288" s="176">
        <v>9</v>
      </c>
      <c r="H288" s="177">
        <v>8</v>
      </c>
      <c r="I288" s="177">
        <v>6</v>
      </c>
      <c r="J288" s="177">
        <v>2</v>
      </c>
      <c r="K288" s="177">
        <v>0</v>
      </c>
      <c r="L288" s="177">
        <v>0</v>
      </c>
      <c r="M288" s="177">
        <v>1</v>
      </c>
      <c r="N288" s="177">
        <v>0</v>
      </c>
    </row>
    <row r="289" spans="1:14" ht="18" x14ac:dyDescent="0.25">
      <c r="A289" s="172" t="s">
        <v>909</v>
      </c>
      <c r="B289" s="175" t="s">
        <v>910</v>
      </c>
      <c r="C289" s="172" t="s">
        <v>858</v>
      </c>
      <c r="D289" s="172" t="str">
        <f t="shared" si="5"/>
        <v>ILAVE / CHECCA</v>
      </c>
      <c r="E289" s="172" t="s">
        <v>176</v>
      </c>
      <c r="F289" s="172" t="s">
        <v>252</v>
      </c>
      <c r="G289" s="176">
        <v>23</v>
      </c>
      <c r="H289" s="177">
        <v>18</v>
      </c>
      <c r="I289" s="177">
        <v>15</v>
      </c>
      <c r="J289" s="177">
        <v>3</v>
      </c>
      <c r="K289" s="177">
        <v>0</v>
      </c>
      <c r="L289" s="177">
        <v>1</v>
      </c>
      <c r="M289" s="177">
        <v>2</v>
      </c>
      <c r="N289" s="177">
        <v>2</v>
      </c>
    </row>
    <row r="290" spans="1:14" ht="18" x14ac:dyDescent="0.25">
      <c r="A290" s="172" t="s">
        <v>911</v>
      </c>
      <c r="B290" s="175" t="s">
        <v>452</v>
      </c>
      <c r="C290" s="172" t="s">
        <v>858</v>
      </c>
      <c r="D290" s="172" t="str">
        <f t="shared" si="5"/>
        <v>CAPAZO / ANCOMARCA</v>
      </c>
      <c r="E290" s="172" t="s">
        <v>274</v>
      </c>
      <c r="F290" s="172" t="s">
        <v>767</v>
      </c>
      <c r="G290" s="176">
        <v>9</v>
      </c>
      <c r="H290" s="177">
        <v>8</v>
      </c>
      <c r="I290" s="177">
        <v>3</v>
      </c>
      <c r="J290" s="177">
        <v>5</v>
      </c>
      <c r="K290" s="177">
        <v>0</v>
      </c>
      <c r="L290" s="177">
        <v>0</v>
      </c>
      <c r="M290" s="177">
        <v>1</v>
      </c>
      <c r="N290" s="177">
        <v>0</v>
      </c>
    </row>
    <row r="291" spans="1:14" ht="18" x14ac:dyDescent="0.25">
      <c r="A291" s="172" t="s">
        <v>912</v>
      </c>
      <c r="B291" s="175" t="s">
        <v>187</v>
      </c>
      <c r="C291" s="172" t="s">
        <v>858</v>
      </c>
      <c r="D291" s="172" t="str">
        <f t="shared" si="5"/>
        <v>SANTA ROSA / SANTA ROSA</v>
      </c>
      <c r="E291" s="172" t="s">
        <v>187</v>
      </c>
      <c r="F291" s="172" t="s">
        <v>187</v>
      </c>
      <c r="G291" s="176">
        <v>8</v>
      </c>
      <c r="H291" s="177">
        <v>8</v>
      </c>
      <c r="I291" s="177">
        <v>3</v>
      </c>
      <c r="J291" s="177">
        <v>5</v>
      </c>
      <c r="K291" s="177">
        <v>0</v>
      </c>
      <c r="L291" s="177">
        <v>0</v>
      </c>
      <c r="M291" s="177">
        <v>0</v>
      </c>
      <c r="N291" s="177">
        <v>0</v>
      </c>
    </row>
    <row r="292" spans="1:14" ht="18" x14ac:dyDescent="0.25">
      <c r="A292" s="172" t="s">
        <v>913</v>
      </c>
      <c r="B292" s="175" t="s">
        <v>319</v>
      </c>
      <c r="C292" s="172" t="s">
        <v>858</v>
      </c>
      <c r="D292" s="172" t="str">
        <f t="shared" si="5"/>
        <v>ILAVE / SIRAYA</v>
      </c>
      <c r="E292" s="172" t="s">
        <v>176</v>
      </c>
      <c r="F292" s="172" t="s">
        <v>319</v>
      </c>
      <c r="G292" s="176">
        <v>10</v>
      </c>
      <c r="H292" s="177">
        <v>8</v>
      </c>
      <c r="I292" s="177">
        <v>7</v>
      </c>
      <c r="J292" s="177">
        <v>1</v>
      </c>
      <c r="K292" s="177">
        <v>0</v>
      </c>
      <c r="L292" s="177">
        <v>1</v>
      </c>
      <c r="M292" s="177">
        <v>1</v>
      </c>
      <c r="N292" s="177">
        <v>0</v>
      </c>
    </row>
    <row r="293" spans="1:14" ht="18" x14ac:dyDescent="0.25">
      <c r="A293" s="172" t="s">
        <v>914</v>
      </c>
      <c r="B293" s="175" t="s">
        <v>915</v>
      </c>
      <c r="C293" s="172" t="s">
        <v>858</v>
      </c>
      <c r="D293" s="172" t="str">
        <f t="shared" si="5"/>
        <v>ILAVE / TIUTIRI</v>
      </c>
      <c r="E293" s="172" t="s">
        <v>176</v>
      </c>
      <c r="F293" s="172" t="s">
        <v>916</v>
      </c>
      <c r="G293" s="176">
        <v>10</v>
      </c>
      <c r="H293" s="177">
        <v>9</v>
      </c>
      <c r="I293" s="177">
        <v>6</v>
      </c>
      <c r="J293" s="177">
        <v>3</v>
      </c>
      <c r="K293" s="177">
        <v>0</v>
      </c>
      <c r="L293" s="177">
        <v>0</v>
      </c>
      <c r="M293" s="177">
        <v>1</v>
      </c>
      <c r="N293" s="177">
        <v>0</v>
      </c>
    </row>
    <row r="294" spans="1:14" ht="18" x14ac:dyDescent="0.25">
      <c r="A294" s="172" t="s">
        <v>917</v>
      </c>
      <c r="B294" s="175" t="s">
        <v>918</v>
      </c>
      <c r="C294" s="172" t="s">
        <v>858</v>
      </c>
      <c r="D294" s="172" t="str">
        <f t="shared" si="5"/>
        <v>CONDURIRI / CONDURIRI</v>
      </c>
      <c r="E294" s="172" t="s">
        <v>197</v>
      </c>
      <c r="F294" s="172" t="s">
        <v>197</v>
      </c>
      <c r="G294" s="176">
        <v>22</v>
      </c>
      <c r="H294" s="177">
        <v>19</v>
      </c>
      <c r="I294" s="177">
        <v>6</v>
      </c>
      <c r="J294" s="177">
        <v>13</v>
      </c>
      <c r="K294" s="177">
        <v>0</v>
      </c>
      <c r="L294" s="177">
        <v>0</v>
      </c>
      <c r="M294" s="177">
        <v>1</v>
      </c>
      <c r="N294" s="177">
        <v>2</v>
      </c>
    </row>
    <row r="295" spans="1:14" ht="27" x14ac:dyDescent="0.25">
      <c r="A295" s="172" t="s">
        <v>919</v>
      </c>
      <c r="B295" s="175" t="s">
        <v>920</v>
      </c>
      <c r="C295" s="172" t="s">
        <v>858</v>
      </c>
      <c r="D295" s="172" t="str">
        <f t="shared" si="5"/>
        <v>CAPAZO / TUPALA HACIENDA</v>
      </c>
      <c r="E295" s="172" t="s">
        <v>274</v>
      </c>
      <c r="F295" s="172" t="s">
        <v>519</v>
      </c>
      <c r="G295" s="176">
        <v>9</v>
      </c>
      <c r="H295" s="177">
        <v>8</v>
      </c>
      <c r="I295" s="177">
        <v>5</v>
      </c>
      <c r="J295" s="177">
        <v>3</v>
      </c>
      <c r="K295" s="177">
        <v>0</v>
      </c>
      <c r="L295" s="177">
        <v>0</v>
      </c>
      <c r="M295" s="177">
        <v>1</v>
      </c>
      <c r="N295" s="177">
        <v>0</v>
      </c>
    </row>
    <row r="296" spans="1:14" ht="18" x14ac:dyDescent="0.25">
      <c r="A296" s="172" t="s">
        <v>921</v>
      </c>
      <c r="B296" s="175" t="s">
        <v>243</v>
      </c>
      <c r="C296" s="172" t="s">
        <v>858</v>
      </c>
      <c r="D296" s="172" t="str">
        <f t="shared" si="5"/>
        <v>ILAVE / ULLACACHI</v>
      </c>
      <c r="E296" s="172" t="s">
        <v>176</v>
      </c>
      <c r="F296" s="172" t="s">
        <v>243</v>
      </c>
      <c r="G296" s="176">
        <v>9</v>
      </c>
      <c r="H296" s="177">
        <v>8</v>
      </c>
      <c r="I296" s="177">
        <v>7</v>
      </c>
      <c r="J296" s="177">
        <v>1</v>
      </c>
      <c r="K296" s="177">
        <v>0</v>
      </c>
      <c r="L296" s="177">
        <v>0</v>
      </c>
      <c r="M296" s="177">
        <v>1</v>
      </c>
      <c r="N296" s="177">
        <v>0</v>
      </c>
    </row>
  </sheetData>
  <sortState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95" priority="3"/>
  </conditionalFormatting>
  <conditionalFormatting sqref="B1">
    <cfRule type="duplicateValues" dxfId="94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9"/>
    <col min="2" max="2" width="3.28515625" style="19" bestFit="1" customWidth="1"/>
    <col min="3" max="20" width="4" style="19" customWidth="1"/>
    <col min="21" max="21" width="4.140625" style="19" bestFit="1" customWidth="1"/>
    <col min="22" max="32" width="4" style="19" customWidth="1"/>
    <col min="33" max="16384" width="11.42578125" style="19"/>
  </cols>
  <sheetData>
    <row r="1" spans="1:32" x14ac:dyDescent="0.25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25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25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25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25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25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25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25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25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25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25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25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25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25">
      <c r="A14" s="20"/>
      <c r="B14" s="20"/>
    </row>
    <row r="15" spans="1:32" x14ac:dyDescent="0.25">
      <c r="A15" s="20"/>
      <c r="B15" s="20"/>
    </row>
    <row r="16" spans="1:32" x14ac:dyDescent="0.25">
      <c r="A16" s="20"/>
      <c r="B16" s="20"/>
    </row>
    <row r="17" spans="1:20" x14ac:dyDescent="0.25">
      <c r="A17" s="20" t="s">
        <v>39</v>
      </c>
      <c r="B17" s="20">
        <v>1</v>
      </c>
      <c r="I17" s="20" t="s">
        <v>6</v>
      </c>
      <c r="J17" s="19" t="s">
        <v>80</v>
      </c>
      <c r="T17" s="138"/>
    </row>
    <row r="18" spans="1:20" x14ac:dyDescent="0.25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25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25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25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25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25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25">
      <c r="A24" s="20" t="s">
        <v>46</v>
      </c>
      <c r="B24" s="20">
        <v>8</v>
      </c>
    </row>
    <row r="25" spans="1:20" x14ac:dyDescent="0.25">
      <c r="A25" s="20" t="s">
        <v>47</v>
      </c>
      <c r="B25" s="20">
        <v>9</v>
      </c>
    </row>
    <row r="26" spans="1:20" x14ac:dyDescent="0.25">
      <c r="A26" s="20" t="s">
        <v>48</v>
      </c>
      <c r="B26" s="20">
        <v>10</v>
      </c>
    </row>
    <row r="27" spans="1:20" x14ac:dyDescent="0.25">
      <c r="A27" s="20" t="s">
        <v>49</v>
      </c>
      <c r="B27" s="20">
        <v>11</v>
      </c>
    </row>
    <row r="28" spans="1:20" x14ac:dyDescent="0.25">
      <c r="A28" s="20" t="s">
        <v>50</v>
      </c>
      <c r="B28" s="20">
        <v>12</v>
      </c>
    </row>
    <row r="29" spans="1:20" x14ac:dyDescent="0.25">
      <c r="A29" s="20"/>
      <c r="B29" s="20"/>
    </row>
    <row r="30" spans="1:20" x14ac:dyDescent="0.25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'REPORTE CONSOLIDADO'!Área_de_impresión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2023-07-07T14:13:05Z</cp:lastPrinted>
  <dcterms:created xsi:type="dcterms:W3CDTF">2015-08-19T20:44:55Z</dcterms:created>
  <dcterms:modified xsi:type="dcterms:W3CDTF">2024-08-06T18:01:48Z</dcterms:modified>
</cp:coreProperties>
</file>